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E:\Transportation\Project Submittal Guidelines\2025 Guidelines\Website Documents\"/>
    </mc:Choice>
  </mc:AlternateContent>
  <xr:revisionPtr revIDLastSave="0" documentId="8_{2386B1B1-FDC7-4586-8F21-228F46D45F55}" xr6:coauthVersionLast="47" xr6:coauthVersionMax="47" xr10:uidLastSave="{00000000-0000-0000-0000-000000000000}"/>
  <bookViews>
    <workbookView xWindow="9735" yWindow="225" windowWidth="36105" windowHeight="20880" xr2:uid="{00000000-000D-0000-FFFF-FFFF00000000}"/>
  </bookViews>
  <sheets>
    <sheet name="Application Sheet" sheetId="1" r:id="rId1"/>
    <sheet name="Combined CMF Listing" sheetId="7" state="hidden" r:id="rId2"/>
    <sheet name="Drop Down" sheetId="8" state="hidden" r:id="rId3"/>
  </sheets>
  <definedNames>
    <definedName name="CrashDataSource">'Drop Down'!$F$2:$F$4</definedName>
    <definedName name="INSTALL_RECTANGULAR_RAPID_FLASHING_BEACON__RRFB">'Drop Down'!$D$3:$D$10</definedName>
    <definedName name="Intersection">'Drop Down'!$C$2:$C$22</definedName>
    <definedName name="Ped\Bike_Intersection">'Drop Down'!$E$2:$E$6</definedName>
    <definedName name="Ped\Bike_Section">'Drop Down'!$D$2:$D$10</definedName>
    <definedName name="Ped_Bike___Section">'Drop Down'!$D$2:$D$10</definedName>
    <definedName name="PedBikeIntersection">'Drop Down'!$E$2:$E$6</definedName>
    <definedName name="PedBikeSection">'Drop Down'!$D$2:$D$10</definedName>
    <definedName name="_xlnm.Print_Area" localSheetId="0">'Application Sheet'!$A$1:$H$33</definedName>
    <definedName name="_xlnm.Print_Area" localSheetId="1">'Combined CMF Listing'!$A$1:$K$59</definedName>
    <definedName name="_xlnm.Print_Area" localSheetId="2">'Drop Down'!$B$26:$L$73</definedName>
    <definedName name="_xlnm.Print_Titles" localSheetId="1">'Combined CMF Listing'!$1:$2</definedName>
    <definedName name="_xlnm.Print_Titles" localSheetId="2">'Drop Down'!#REF!</definedName>
    <definedName name="SafetyProjectType">'Drop Down'!$A$2:$A$5</definedName>
    <definedName name="Section">'Drop Down'!$B$2:$B$8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 i="1" l="1"/>
  <c r="B13" i="1"/>
  <c r="D20" i="1" s="1"/>
  <c r="H20" i="1" s="1"/>
  <c r="B12" i="1"/>
  <c r="H11" i="1"/>
  <c r="H10" i="1"/>
  <c r="F10" i="1"/>
  <c r="H9" i="1"/>
  <c r="B9" i="1"/>
  <c r="H8" i="1"/>
  <c r="H7" i="1"/>
  <c r="H6" i="1"/>
  <c r="H5" i="1"/>
  <c r="D16" i="1" l="1"/>
  <c r="H16" i="1" s="1"/>
  <c r="H21" i="1" s="1"/>
  <c r="H23" i="1" s="1"/>
  <c r="D17" i="1"/>
  <c r="H17" i="1" s="1"/>
  <c r="D18" i="1"/>
  <c r="H18" i="1" s="1"/>
  <c r="D19" i="1"/>
  <c r="H19" i="1" s="1"/>
</calcChain>
</file>

<file path=xl/sharedStrings.xml><?xml version="1.0" encoding="utf-8"?>
<sst xmlns="http://schemas.openxmlformats.org/spreadsheetml/2006/main" count="923" uniqueCount="191">
  <si>
    <t>Crash Data Source</t>
  </si>
  <si>
    <t>Crash Severity</t>
  </si>
  <si>
    <t>Number of Crashes</t>
  </si>
  <si>
    <t>CRF (decimal)</t>
  </si>
  <si>
    <t>Mississippi Crash Costs</t>
  </si>
  <si>
    <t>Benefit</t>
  </si>
  <si>
    <t>x</t>
  </si>
  <si>
    <t>=</t>
  </si>
  <si>
    <t>Total Benefit</t>
  </si>
  <si>
    <t>CMF ID</t>
  </si>
  <si>
    <t>Section</t>
  </si>
  <si>
    <t>Intersection</t>
  </si>
  <si>
    <t>Benefit-to-Cost Ratio</t>
  </si>
  <si>
    <t>Safety Project Type</t>
  </si>
  <si>
    <t>Total Project Cost</t>
  </si>
  <si>
    <t>to</t>
  </si>
  <si>
    <t>Crash Data (Years)</t>
  </si>
  <si>
    <t>Crash Data (Time Frame)</t>
  </si>
  <si>
    <t>CRF Name</t>
  </si>
  <si>
    <t>Crash Type</t>
  </si>
  <si>
    <t>CRF %</t>
  </si>
  <si>
    <t>Previous Condition</t>
  </si>
  <si>
    <t>INSTALL A TRAFFIC SIGNAL</t>
  </si>
  <si>
    <t>All</t>
  </si>
  <si>
    <t>Area Type</t>
  </si>
  <si>
    <t>Stop-Controlled</t>
  </si>
  <si>
    <t>AADT Major</t>
  </si>
  <si>
    <t>AADT Minor</t>
  </si>
  <si>
    <t># of Legs</t>
  </si>
  <si>
    <t>3,4</t>
  </si>
  <si>
    <t>INSTALL A TRAFFIC SIGNAL AND LEFT TURN LANES</t>
  </si>
  <si>
    <t>ADD 3-INCH YELLOW RETROREFLECTIVE SHEETING TO SIGNAL BACKPLATES</t>
  </si>
  <si>
    <t>Urban</t>
  </si>
  <si>
    <t>Signalized</t>
  </si>
  <si>
    <t>INSTALL LEFT TURN FLASHING YELLOW ARROW SIGNALS AND SUPPLEMENTAL TRAFFIC SIGNS</t>
  </si>
  <si>
    <t>Left Turn</t>
  </si>
  <si>
    <t>PERMISSIVE PHASE OF THE PPLT CONTROL OPERATED WITH A CIRCULAR GREEN INDICATION</t>
  </si>
  <si>
    <t>CONVERSION OF SIGNALIZED INTERSECTION INTO SINGLE- OR MULTI-LANE ROUNDABOUT</t>
  </si>
  <si>
    <t>CONVERSION OF STOP-CONTROLLED INTERSECTION INTO SINGLE-LANE ROUNDABOUT</t>
  </si>
  <si>
    <t>CONVERSION OF STOP-CONTROLLED INTERSECTION TO MINI ROUNDABOUT</t>
  </si>
  <si>
    <t>INSTALL RECTANGULAR RAPID FLASHING BEACON (RRFB)</t>
  </si>
  <si>
    <t>Pedestrian</t>
  </si>
  <si>
    <t>No RRFB</t>
  </si>
  <si>
    <t>ADD EXCLUSIVE PEDESTRIAN PHASING</t>
  </si>
  <si>
    <t>ROAD DIET (CONVERT 4-LANE UNDIVIDED ROAD TO 2-LANES PLUS TURNING LANE)</t>
  </si>
  <si>
    <t>All Crashes</t>
  </si>
  <si>
    <t>Road Type</t>
  </si>
  <si>
    <t>Minor Arterial</t>
  </si>
  <si>
    <t>4-Lane Undivided Roadway</t>
  </si>
  <si>
    <t>INSTALL RAISED MEDIAN</t>
  </si>
  <si>
    <t>Principal Arterial</t>
  </si>
  <si>
    <t>1,390-51,200</t>
  </si>
  <si>
    <t>533-49,402</t>
  </si>
  <si>
    <t>972-6,829</t>
  </si>
  <si>
    <t>746-5,803</t>
  </si>
  <si>
    <t>1,852-13,880</t>
  </si>
  <si>
    <t>1,036-8,884</t>
  </si>
  <si>
    <t>63-14,700</t>
  </si>
  <si>
    <t>386-6,846</t>
  </si>
  <si>
    <t>3,250-37,500</t>
  </si>
  <si>
    <t>1,970-14,726</t>
  </si>
  <si>
    <t>1,360-15,500</t>
  </si>
  <si>
    <t>2,981-18,248</t>
  </si>
  <si>
    <t>2,480-17,566</t>
  </si>
  <si>
    <t>3,475-18,025</t>
  </si>
  <si>
    <t>REPLACE TWLTL WITH RAISED MEDIAN</t>
  </si>
  <si>
    <t>Rear End</t>
  </si>
  <si>
    <t>Angle</t>
  </si>
  <si>
    <t>4,883-96,080</t>
  </si>
  <si>
    <t>Speed Limit</t>
  </si>
  <si>
    <t>30-45</t>
  </si>
  <si>
    <t>INSTALL RAISED MEDIAN WITH MARKED CROSSWALK (UNCONTROLLED)</t>
  </si>
  <si>
    <t>MARKED CROSSWALK WITH NO RAISED MEDIAN AT AN UNCONTROLLED PEDESTRIAN CROSSING.</t>
  </si>
  <si>
    <t>15,000+</t>
  </si>
  <si>
    <t>(K) Fatal Injury Crashes</t>
  </si>
  <si>
    <t>(B) Suspected Minor Injury Crashes</t>
  </si>
  <si>
    <t>(C) Possible Injury Crashes</t>
  </si>
  <si>
    <t>(O) Property Damage Only Crashes</t>
  </si>
  <si>
    <t>(A) Suspected Serious Injury Crashes</t>
  </si>
  <si>
    <t>CONVERT MINOR-ROAD STOP CONTROL TO ALL-WAY STOP CONTROL</t>
  </si>
  <si>
    <t>Minor Road Stop Control</t>
  </si>
  <si>
    <t>INSTALL SIDEWALK</t>
  </si>
  <si>
    <t>No sidewalk present</t>
  </si>
  <si>
    <t>INSTALL BICYCLE LANES</t>
  </si>
  <si>
    <t xml:space="preserve">All  </t>
  </si>
  <si>
    <t>10-92,462</t>
  </si>
  <si>
    <t>No bicycle lanes present</t>
  </si>
  <si>
    <t>INSTALL A PEDESTRIAN HYBRID BEACON (PHB OR HAWK)</t>
  </si>
  <si>
    <t>INSTALL PEDESTRIAN COUNTDOWN TIMER</t>
  </si>
  <si>
    <t>6,033-57,458</t>
  </si>
  <si>
    <t>567-36,000</t>
  </si>
  <si>
    <t>NO PCS INSTALLED</t>
  </si>
  <si>
    <t>INSTALL HIGH-VISIBILITY CROSSWALK</t>
  </si>
  <si>
    <t>PROVIDE INTERSECTION ILLUMINATION</t>
  </si>
  <si>
    <t>Pedestrian (Night)</t>
  </si>
  <si>
    <t>A,B,C</t>
  </si>
  <si>
    <t>INSTALL PEDESTRIAN HYBRID BEACON (PHB OR HAWK) WITH ADVANCED YIELD OR STOP MARKINGS AND SIGNS</t>
  </si>
  <si>
    <t>6,634-48,791</t>
  </si>
  <si>
    <t>2-8</t>
  </si>
  <si>
    <t>INSTALL RIGHT-IN-RIGHT-OUT (RIRO) OPERATIONS AT STOP-CONTROLLED INTERSECTIONS</t>
  </si>
  <si>
    <t>13,433-75,000</t>
  </si>
  <si>
    <t>51-2,600</t>
  </si>
  <si>
    <t>MODIFY SIGNAL PHASING (IMPLEMENT A LEADING PEDESTRIAN INTERVAL)</t>
  </si>
  <si>
    <t>PROVIDE 2 FT. PAVED SHOULDERS WITH ASPHALT RESURFACING AND/OR SHOULDER RUMBLE STRIPS</t>
  </si>
  <si>
    <t>K,A,B,C</t>
  </si>
  <si>
    <t>No paved shoulder</t>
  </si>
  <si>
    <t>IMPROVE CURVE DELINEATION (Incld. new chevrons, horizontal turn arrows, curve warning signage, etc.)</t>
  </si>
  <si>
    <t>Rural</t>
  </si>
  <si>
    <t>Non-Intersection (Night)</t>
  </si>
  <si>
    <t>354-20,479</t>
  </si>
  <si>
    <t>No signage (or new signage is a sheeting upgrade and/or a size upgrade)</t>
  </si>
  <si>
    <t>INSTALL LEFT-TURN LANE</t>
  </si>
  <si>
    <t>972-13,880</t>
  </si>
  <si>
    <t>No turn lanes</t>
  </si>
  <si>
    <t>1,360-17,566</t>
  </si>
  <si>
    <t>746-18,884</t>
  </si>
  <si>
    <t>25,000-35,000</t>
  </si>
  <si>
    <t>0-10,000</t>
  </si>
  <si>
    <t>INSTALL AN INTERSECTION CONFLICT WARNING SYSTEM (ICWS)- FLASHERS ON MINOR ROAD</t>
  </si>
  <si>
    <t>CONVERT SIGNAL FROM SPAN WIRE TO MAST ARM</t>
  </si>
  <si>
    <t>Span Wire Traffic Signal</t>
  </si>
  <si>
    <t>PROTECTED/PERMISSIVE TO PROTECTED-ONLY LEFT TURN PHASING</t>
  </si>
  <si>
    <t>2-5</t>
  </si>
  <si>
    <t>Protective/Permissive Left Turn Phasing</t>
  </si>
  <si>
    <t>IMPROVE ANGLE OF CHANNELIZED RIGHT TURN LANE</t>
  </si>
  <si>
    <t>1-3</t>
  </si>
  <si>
    <t>Wide radius channelized right turn lane</t>
  </si>
  <si>
    <t>Angle, Fixed Object, Head On, Rear End, Run off Road, Sideswipe</t>
  </si>
  <si>
    <t>Four lane undivided roadway with continuous center two-way left turn lane (TWLTL)</t>
  </si>
  <si>
    <t>2-4</t>
  </si>
  <si>
    <t>No RRFB, PHB or HAWK</t>
  </si>
  <si>
    <t>CRFs for Section Safety Projects</t>
  </si>
  <si>
    <t>CRFs for Intersection Safety Projects</t>
  </si>
  <si>
    <t>CRFs for Pedestrian and Bicycle Safety Projects</t>
  </si>
  <si>
    <t>Section Pedestrian and Bicycle CRFs</t>
  </si>
  <si>
    <t>Intersection Pedestrian and Bicycle CRFs</t>
  </si>
  <si>
    <t>2-6</t>
  </si>
  <si>
    <t># of Lanes</t>
  </si>
  <si>
    <t>Central Mississippi Planning and Development District (CMPDD)</t>
  </si>
  <si>
    <t>Safety Project Crash Reduction Factor (CRF) List</t>
  </si>
  <si>
    <t>All Crash Reduction Factors are from the CMF Clearinghouse - https://www.cmfclearinghouse.org/</t>
  </si>
  <si>
    <t>Project Type</t>
  </si>
  <si>
    <t>Ped/Bike - Section</t>
  </si>
  <si>
    <t>Ped/Bike - Intersection</t>
  </si>
  <si>
    <t>Project Countermeasure</t>
  </si>
  <si>
    <t>Selected CMF ID</t>
  </si>
  <si>
    <t>Selected CRF Value</t>
  </si>
  <si>
    <t>Notes:</t>
  </si>
  <si>
    <t xml:space="preserve">https://www.cmfclearinghouse.org/ </t>
  </si>
  <si>
    <t>All CMFs provided come from the CMF Clearinghouse:</t>
  </si>
  <si>
    <t>CRF Supporting Details</t>
  </si>
  <si>
    <t>Crash Type(s)</t>
  </si>
  <si>
    <t>Project Location</t>
  </si>
  <si>
    <t>Project Scope</t>
  </si>
  <si>
    <t>Name of submitting party</t>
  </si>
  <si>
    <t>Date</t>
  </si>
  <si>
    <t>I verify the above proposed project meets all the criteria listed as being related to the CRF selected, and the crash data is an accurate assessment of what was provided to me for the project area by the listed data source</t>
  </si>
  <si>
    <t>REPLACE TWLTL WITH RAISED MEDIAN (Rear End Crashes)</t>
  </si>
  <si>
    <t>REPLACE TWLTL WITH RAISED MEDIAN (Angle Crashes)</t>
  </si>
  <si>
    <t>REPLACE TWLTL WITH RAISED MEDIAN (Angle, Fixed Object, Head On, Rear End, Run off Road, Sideswipe)</t>
  </si>
  <si>
    <t>INSTALL LEFT-TURN LANE (Three Legged Intersection)</t>
  </si>
  <si>
    <t>INSTALL LEFT-TURN LANE (Four Legged Intersection)</t>
  </si>
  <si>
    <t>INSTALL A TRAFFIC SIGNAL (Three Legged Intersection)</t>
  </si>
  <si>
    <t>INSTALL A TRAFFIC SIGNAL (Four Legged Intersection)</t>
  </si>
  <si>
    <t>INSTALL A TRAFFIC SIGNAL AND LEFT TURN LANES (Four Legged Intersection)</t>
  </si>
  <si>
    <t>INSTALL A TRAFFIC SIGNAL AND LEFT TURN LANES (Three Legged Intersection)</t>
  </si>
  <si>
    <t>CMPDD Safety Benefit to Cost Analysis Worksheet</t>
  </si>
  <si>
    <t>INSTALL BICYCLE LANES (Two Lane Roadways)</t>
  </si>
  <si>
    <t>INSTALL BICYCLE LANES (Four Lane Roadways)</t>
  </si>
  <si>
    <t>INSTALL A TRAFFIC SIGNAL (0-10k AADT)</t>
  </si>
  <si>
    <t>INSTALL A TRAFFIC SIGNAL (25k-35k AADT)</t>
  </si>
  <si>
    <t>Ped\Bike_Section</t>
  </si>
  <si>
    <t>Ped\Bike_Intersection</t>
  </si>
  <si>
    <t>Crash Data Source (if other, list)</t>
  </si>
  <si>
    <t>Existing Conditions</t>
  </si>
  <si>
    <t>MDOT</t>
  </si>
  <si>
    <t>CMPDD</t>
  </si>
  <si>
    <t>Other</t>
  </si>
  <si>
    <t>CMPDD and MDOT recommend five years of crash data for all applications</t>
  </si>
  <si>
    <r>
      <rPr>
        <b/>
        <sz val="16"/>
        <color theme="1"/>
        <rFont val="Times New Roman"/>
        <family val="1"/>
      </rPr>
      <t>STOP</t>
    </r>
    <r>
      <rPr>
        <sz val="16"/>
        <color theme="1"/>
        <rFont val="Times New Roman"/>
        <family val="1"/>
      </rPr>
      <t xml:space="preserve"> - verify project location details match CRF supporting details before proceeding with crash information</t>
    </r>
  </si>
  <si>
    <t>CMF is short for Crash Modification Factor. CRF is short for Crash Reduction Factor. The values are related to each other as mathematically stated, 
CMF = 1 - (CRF/100). CRF is the value used in order to determine expected crash reduction.</t>
  </si>
  <si>
    <t>NOTE - All CELLS highlighted in yellow should be filled out by the applicant</t>
  </si>
  <si>
    <t>MS Developed</t>
  </si>
  <si>
    <t>CONVERT OPEN MEDIAN TO DIRECTIONAL MEDIAN WITH CONCRETE</t>
  </si>
  <si>
    <t>CONVERT OPEN MEDIAN TO DIRECTIONAL MEDIAN WITH LOW-COST MATERIALS</t>
  </si>
  <si>
    <t>4-6</t>
  </si>
  <si>
    <t xml:space="preserve">MDOT recommends use of FHWA's Proven Safety Countermeasures: </t>
  </si>
  <si>
    <t xml:space="preserve">https://highways.dot.gov/safety/proven-safety-countermeasures </t>
  </si>
  <si>
    <t>All Crash Reduction Factors are from the CMF Clearinghouse except those otherwise noted - https://www.cmfclearinghouse.org/</t>
  </si>
  <si>
    <t>Full access median opening with minor road stop control</t>
  </si>
  <si>
    <t>MS-Dev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</si>
</sst>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quot;$&quot;#,##0"/>
  </numFmts>
  <fonts count="17" x14ac:knownFonts="1">
    <font>
      <sz val="11"/>
      <color theme="1"/>
      <name val="Calibri"/>
      <family val="2"/>
      <scheme val="minor"/>
    </font>
    <font>
      <u/>
      <sz val="11"/>
      <color theme="10"/>
      <name val="Calibri"/>
      <family val="2"/>
      <scheme val="minor"/>
    </font>
    <font>
      <sz val="11"/>
      <color theme="1"/>
      <name val="Times New Roman"/>
      <family val="1"/>
    </font>
    <font>
      <i/>
      <sz val="11"/>
      <color theme="1"/>
      <name val="Times New Roman"/>
      <family val="1"/>
    </font>
    <font>
      <sz val="18"/>
      <color theme="1"/>
      <name val="Times New Roman"/>
      <family val="1"/>
    </font>
    <font>
      <b/>
      <sz val="14"/>
      <color theme="1"/>
      <name val="Times New Roman"/>
      <family val="1"/>
    </font>
    <font>
      <b/>
      <i/>
      <sz val="12"/>
      <color theme="1"/>
      <name val="Times New Roman"/>
      <family val="1"/>
    </font>
    <font>
      <sz val="12"/>
      <color theme="1"/>
      <name val="Times New Roman"/>
      <family val="1"/>
    </font>
    <font>
      <u/>
      <sz val="12"/>
      <color theme="10"/>
      <name val="Times New Roman"/>
      <family val="1"/>
    </font>
    <font>
      <sz val="16"/>
      <color theme="1"/>
      <name val="Times New Roman"/>
      <family val="1"/>
    </font>
    <font>
      <b/>
      <sz val="16"/>
      <color theme="1"/>
      <name val="Times New Roman"/>
      <family val="1"/>
    </font>
    <font>
      <i/>
      <sz val="12"/>
      <color theme="1"/>
      <name val="Times New Roman"/>
      <family val="1"/>
    </font>
    <font>
      <b/>
      <sz val="18"/>
      <color theme="1"/>
      <name val="Times New Roman"/>
      <family val="1"/>
    </font>
    <font>
      <b/>
      <sz val="11"/>
      <color theme="1"/>
      <name val="Times New Roman"/>
      <family val="1"/>
    </font>
    <font>
      <b/>
      <i/>
      <sz val="11"/>
      <color theme="1"/>
      <name val="Times New Roman"/>
      <family val="1"/>
    </font>
    <font>
      <u/>
      <sz val="11"/>
      <color theme="10"/>
      <name val="Times New Roman"/>
      <family val="1"/>
    </font>
    <font>
      <sz val="11"/>
      <color theme="1"/>
      <name val="Calibri"/>
      <family val="2"/>
      <scheme val="minor"/>
    </font>
  </fonts>
  <fills count="6">
    <fill>
      <patternFill patternType="none"/>
    </fill>
    <fill>
      <patternFill patternType="gray125"/>
    </fill>
    <fill>
      <patternFill patternType="solid">
        <fgColor theme="0" tint="-0.14996795556505021"/>
        <bgColor indexed="64"/>
      </patternFill>
    </fill>
    <fill>
      <patternFill patternType="solid">
        <fgColor theme="0"/>
        <bgColor indexed="64"/>
      </patternFill>
    </fill>
    <fill>
      <patternFill patternType="solid">
        <fgColor theme="7" tint="0.59996337778862885"/>
        <bgColor indexed="64"/>
      </patternFill>
    </fill>
    <fill>
      <patternFill patternType="solid">
        <fgColor theme="4" tint="0.39997558519241921"/>
        <bgColor indexed="64"/>
      </patternFill>
    </fill>
  </fills>
  <borders count="39">
    <border>
      <left/>
      <right/>
      <top/>
      <bottom/>
      <diagonal/>
    </border>
    <border>
      <left/>
      <right/>
      <top/>
      <bottom style="thin">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bottom/>
      <diagonal/>
    </border>
    <border>
      <left/>
      <right style="medium">
        <color auto="1"/>
      </right>
      <top/>
      <bottom/>
      <diagonal/>
    </border>
    <border>
      <left/>
      <right/>
      <top/>
      <bottom style="medium">
        <color auto="1"/>
      </bottom>
      <diagonal/>
    </border>
    <border>
      <left/>
      <right style="medium">
        <color auto="1"/>
      </right>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bottom style="medium">
        <color auto="1"/>
      </bottom>
      <diagonal/>
    </border>
    <border>
      <left style="medium">
        <color auto="1"/>
      </left>
      <right/>
      <top style="medium">
        <color auto="1"/>
      </top>
      <bottom style="medium">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top style="medium">
        <color auto="1"/>
      </top>
      <bottom/>
      <diagonal/>
    </border>
    <border>
      <left style="thin">
        <color auto="1"/>
      </left>
      <right style="thin">
        <color auto="1"/>
      </right>
      <top/>
      <bottom style="thin">
        <color auto="1"/>
      </bottom>
      <diagonal/>
    </border>
    <border>
      <left/>
      <right style="medium">
        <color auto="1"/>
      </right>
      <top style="medium">
        <color auto="1"/>
      </top>
      <bottom/>
      <diagonal/>
    </border>
    <border>
      <left style="medium">
        <color auto="1"/>
      </left>
      <right/>
      <top style="medium">
        <color auto="1"/>
      </top>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thin">
        <color auto="1"/>
      </left>
      <right style="medium">
        <color auto="1"/>
      </right>
      <top/>
      <bottom/>
      <diagonal/>
    </border>
    <border>
      <left style="medium">
        <color auto="1"/>
      </left>
      <right style="medium">
        <color auto="1"/>
      </right>
      <top style="medium">
        <color auto="1"/>
      </top>
      <bottom style="medium">
        <color auto="1"/>
      </bottom>
      <diagonal/>
    </border>
    <border>
      <left/>
      <right/>
      <top style="thin">
        <color auto="1"/>
      </top>
      <bottom style="medium">
        <color auto="1"/>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3">
    <xf numFmtId="0" fontId="0" fillId="0" borderId="0"/>
    <xf numFmtId="9" fontId="16" fillId="0" borderId="0" applyFont="0" applyFill="0" applyBorder="0" applyAlignment="0" applyProtection="0"/>
    <xf numFmtId="0" fontId="1" fillId="0" borderId="0" applyNumberFormat="0" applyFill="0" applyBorder="0" applyAlignment="0" applyProtection="0"/>
  </cellStyleXfs>
  <cellXfs count="160">
    <xf numFmtId="0" fontId="0" fillId="0" borderId="0" xfId="0"/>
    <xf numFmtId="0" fontId="7" fillId="4" borderId="10" xfId="0" applyFont="1" applyFill="1" applyBorder="1" applyAlignment="1" applyProtection="1">
      <alignment horizontal="left"/>
      <protection locked="0"/>
    </xf>
    <xf numFmtId="0" fontId="7" fillId="4" borderId="9" xfId="0" applyFont="1" applyFill="1" applyBorder="1" applyAlignment="1" applyProtection="1">
      <alignment horizontal="left"/>
      <protection locked="0"/>
    </xf>
    <xf numFmtId="0" fontId="7" fillId="4" borderId="12" xfId="0" applyFont="1" applyFill="1" applyBorder="1" applyAlignment="1" applyProtection="1">
      <alignment horizontal="left"/>
      <protection locked="0"/>
    </xf>
    <xf numFmtId="0" fontId="0" fillId="0" borderId="1" xfId="0" applyBorder="1"/>
    <xf numFmtId="0" fontId="2" fillId="0" borderId="0" xfId="0" applyFont="1"/>
    <xf numFmtId="0" fontId="4" fillId="0" borderId="0" xfId="0" applyFont="1"/>
    <xf numFmtId="0" fontId="5" fillId="0" borderId="0" xfId="0" applyFont="1"/>
    <xf numFmtId="0" fontId="3" fillId="0" borderId="2" xfId="0" applyFont="1" applyBorder="1"/>
    <xf numFmtId="0" fontId="3" fillId="0" borderId="3" xfId="0" applyFont="1" applyBorder="1" applyAlignment="1">
      <alignment wrapText="1"/>
    </xf>
    <xf numFmtId="0" fontId="3" fillId="0" borderId="4" xfId="0" applyFont="1" applyBorder="1" applyAlignment="1">
      <alignment wrapText="1"/>
    </xf>
    <xf numFmtId="0" fontId="2" fillId="0" borderId="5" xfId="0" applyFont="1" applyBorder="1" applyAlignment="1">
      <alignment wrapText="1"/>
    </xf>
    <xf numFmtId="0" fontId="2" fillId="0" borderId="0" xfId="0" applyFont="1" applyAlignment="1">
      <alignment wrapText="1"/>
    </xf>
    <xf numFmtId="0" fontId="2" fillId="0" borderId="6" xfId="0" applyFont="1" applyBorder="1" applyAlignment="1">
      <alignment wrapText="1"/>
    </xf>
    <xf numFmtId="0" fontId="3" fillId="0" borderId="3" xfId="0" applyFont="1" applyBorder="1"/>
    <xf numFmtId="0" fontId="2" fillId="0" borderId="7" xfId="0" applyFont="1" applyBorder="1" applyAlignment="1">
      <alignment wrapText="1"/>
    </xf>
    <xf numFmtId="0" fontId="2" fillId="0" borderId="8" xfId="0" applyFont="1" applyBorder="1" applyAlignment="1">
      <alignment wrapText="1"/>
    </xf>
    <xf numFmtId="0" fontId="2" fillId="0" borderId="9" xfId="0" applyFont="1" applyBorder="1"/>
    <xf numFmtId="0" fontId="2" fillId="0" borderId="10" xfId="0" applyFont="1" applyBorder="1"/>
    <xf numFmtId="0" fontId="6" fillId="0" borderId="11" xfId="0" applyFont="1" applyBorder="1" applyAlignment="1">
      <alignment wrapText="1"/>
    </xf>
    <xf numFmtId="0" fontId="6" fillId="0" borderId="12" xfId="0" applyFont="1" applyBorder="1"/>
    <xf numFmtId="0" fontId="2" fillId="0" borderId="13" xfId="0" applyFont="1" applyBorder="1" applyAlignment="1">
      <alignment wrapText="1"/>
    </xf>
    <xf numFmtId="9" fontId="2" fillId="0" borderId="13" xfId="1" applyFont="1" applyBorder="1" applyAlignment="1">
      <alignment wrapText="1"/>
    </xf>
    <xf numFmtId="1" fontId="2" fillId="0" borderId="13" xfId="1" applyNumberFormat="1" applyFont="1" applyBorder="1" applyAlignment="1">
      <alignment wrapText="1"/>
    </xf>
    <xf numFmtId="0" fontId="2" fillId="0" borderId="13" xfId="0" applyFont="1" applyBorder="1" applyAlignment="1">
      <alignment horizontal="left" wrapText="1"/>
    </xf>
    <xf numFmtId="1" fontId="2" fillId="0" borderId="13" xfId="0" applyNumberFormat="1" applyFont="1" applyBorder="1" applyAlignment="1">
      <alignment wrapText="1"/>
    </xf>
    <xf numFmtId="0" fontId="2" fillId="0" borderId="13" xfId="0" applyFont="1" applyBorder="1" applyAlignment="1">
      <alignment horizontal="right" wrapText="1"/>
    </xf>
    <xf numFmtId="9" fontId="2" fillId="0" borderId="13" xfId="1" applyFont="1" applyBorder="1" applyAlignment="1">
      <alignment horizontal="right" wrapText="1"/>
    </xf>
    <xf numFmtId="1" fontId="2" fillId="0" borderId="13" xfId="1" applyNumberFormat="1" applyFont="1" applyBorder="1" applyAlignment="1">
      <alignment horizontal="right" wrapText="1"/>
    </xf>
    <xf numFmtId="0" fontId="2" fillId="0" borderId="14" xfId="0" applyFont="1" applyBorder="1" applyAlignment="1">
      <alignment wrapText="1"/>
    </xf>
    <xf numFmtId="0" fontId="2" fillId="0" borderId="15" xfId="0" applyFont="1" applyBorder="1" applyAlignment="1">
      <alignment wrapText="1"/>
    </xf>
    <xf numFmtId="0" fontId="2" fillId="0" borderId="15" xfId="0" applyFont="1" applyBorder="1" applyAlignment="1">
      <alignment horizontal="left" wrapText="1"/>
    </xf>
    <xf numFmtId="0" fontId="2" fillId="0" borderId="16" xfId="0" applyFont="1" applyBorder="1" applyAlignment="1">
      <alignment wrapText="1"/>
    </xf>
    <xf numFmtId="0" fontId="2" fillId="0" borderId="17" xfId="0" applyFont="1" applyBorder="1" applyAlignment="1">
      <alignment horizontal="right" wrapText="1"/>
    </xf>
    <xf numFmtId="9" fontId="2" fillId="0" borderId="17" xfId="1" applyFont="1" applyBorder="1" applyAlignment="1">
      <alignment wrapText="1"/>
    </xf>
    <xf numFmtId="1" fontId="2" fillId="0" borderId="17" xfId="1" applyNumberFormat="1" applyFont="1" applyBorder="1" applyAlignment="1">
      <alignment wrapText="1"/>
    </xf>
    <xf numFmtId="0" fontId="2" fillId="0" borderId="17" xfId="0" applyFont="1" applyBorder="1" applyAlignment="1">
      <alignment horizontal="left" wrapText="1"/>
    </xf>
    <xf numFmtId="0" fontId="2" fillId="0" borderId="18" xfId="0" applyFont="1" applyBorder="1" applyAlignment="1">
      <alignment horizontal="left" wrapText="1"/>
    </xf>
    <xf numFmtId="0" fontId="2" fillId="0" borderId="17" xfId="0" applyFont="1" applyBorder="1" applyAlignment="1">
      <alignment wrapText="1"/>
    </xf>
    <xf numFmtId="0" fontId="2" fillId="0" borderId="18" xfId="0" applyFont="1" applyBorder="1" applyAlignment="1">
      <alignment wrapText="1"/>
    </xf>
    <xf numFmtId="49" fontId="2" fillId="0" borderId="13" xfId="0" applyNumberFormat="1" applyFont="1" applyBorder="1" applyAlignment="1">
      <alignment horizontal="right" wrapText="1"/>
    </xf>
    <xf numFmtId="9" fontId="2" fillId="0" borderId="13" xfId="1" applyFont="1" applyBorder="1" applyAlignment="1">
      <alignment horizontal="left" wrapText="1"/>
    </xf>
    <xf numFmtId="49" fontId="2" fillId="0" borderId="13" xfId="0" applyNumberFormat="1" applyFont="1" applyBorder="1" applyAlignment="1">
      <alignment horizontal="left" wrapText="1"/>
    </xf>
    <xf numFmtId="0" fontId="3" fillId="0" borderId="2" xfId="0" applyFont="1" applyBorder="1" applyAlignment="1">
      <alignment wrapText="1"/>
    </xf>
    <xf numFmtId="9" fontId="2" fillId="0" borderId="17" xfId="1" applyFont="1" applyBorder="1" applyAlignment="1">
      <alignment horizontal="left" wrapText="1"/>
    </xf>
    <xf numFmtId="49" fontId="2" fillId="0" borderId="17" xfId="0" applyNumberFormat="1" applyFont="1" applyBorder="1" applyAlignment="1">
      <alignment horizontal="left" wrapText="1"/>
    </xf>
    <xf numFmtId="0" fontId="3" fillId="0" borderId="19" xfId="0" applyFont="1" applyBorder="1"/>
    <xf numFmtId="0" fontId="2" fillId="0" borderId="19" xfId="0" applyFont="1" applyBorder="1"/>
    <xf numFmtId="0" fontId="3" fillId="0" borderId="0" xfId="0" applyFont="1"/>
    <xf numFmtId="0" fontId="2" fillId="0" borderId="20" xfId="0" applyFont="1" applyBorder="1" applyAlignment="1">
      <alignment horizontal="left" wrapText="1"/>
    </xf>
    <xf numFmtId="0" fontId="2" fillId="0" borderId="29" xfId="0" applyFont="1" applyBorder="1" applyAlignment="1">
      <alignment horizontal="left"/>
    </xf>
    <xf numFmtId="9" fontId="2" fillId="0" borderId="20" xfId="1" applyFont="1" applyBorder="1" applyAlignment="1">
      <alignment horizontal="left" wrapText="1"/>
    </xf>
    <xf numFmtId="1" fontId="2" fillId="0" borderId="20" xfId="1" applyNumberFormat="1" applyFont="1" applyBorder="1" applyAlignment="1">
      <alignment horizontal="left" wrapText="1"/>
    </xf>
    <xf numFmtId="0" fontId="2" fillId="0" borderId="30" xfId="0" applyFont="1" applyBorder="1" applyAlignment="1">
      <alignment horizontal="left" wrapText="1"/>
    </xf>
    <xf numFmtId="0" fontId="2" fillId="0" borderId="14" xfId="0" applyFont="1" applyBorder="1" applyAlignment="1">
      <alignment horizontal="left"/>
    </xf>
    <xf numFmtId="1" fontId="2" fillId="0" borderId="13" xfId="0" applyNumberFormat="1" applyFont="1" applyBorder="1" applyAlignment="1">
      <alignment horizontal="left" wrapText="1"/>
    </xf>
    <xf numFmtId="1" fontId="2" fillId="0" borderId="13" xfId="1" applyNumberFormat="1" applyFont="1" applyBorder="1" applyAlignment="1">
      <alignment horizontal="left" wrapText="1"/>
    </xf>
    <xf numFmtId="0" fontId="2" fillId="0" borderId="16" xfId="0" applyFont="1" applyBorder="1" applyAlignment="1">
      <alignment horizontal="left"/>
    </xf>
    <xf numFmtId="0" fontId="13" fillId="0" borderId="14" xfId="0" applyFont="1" applyBorder="1" applyAlignment="1">
      <alignment horizontal="left"/>
    </xf>
    <xf numFmtId="0" fontId="13" fillId="0" borderId="13" xfId="0" applyFont="1" applyBorder="1" applyAlignment="1">
      <alignment horizontal="left" wrapText="1"/>
    </xf>
    <xf numFmtId="9" fontId="13" fillId="0" borderId="13" xfId="1" applyFont="1" applyBorder="1" applyAlignment="1">
      <alignment horizontal="left" wrapText="1"/>
    </xf>
    <xf numFmtId="0" fontId="13" fillId="0" borderId="15" xfId="0" applyFont="1" applyBorder="1" applyAlignment="1">
      <alignment horizontal="left" wrapText="1"/>
    </xf>
    <xf numFmtId="0" fontId="13" fillId="0" borderId="31" xfId="0" applyFont="1" applyBorder="1" applyAlignment="1">
      <alignment horizontal="left"/>
    </xf>
    <xf numFmtId="0" fontId="14" fillId="0" borderId="32" xfId="0" applyFont="1" applyBorder="1" applyAlignment="1">
      <alignment horizontal="left"/>
    </xf>
    <xf numFmtId="0" fontId="14" fillId="0" borderId="32" xfId="0" applyFont="1" applyBorder="1" applyAlignment="1">
      <alignment horizontal="left" wrapText="1"/>
    </xf>
    <xf numFmtId="0" fontId="14" fillId="0" borderId="33" xfId="0" applyFont="1" applyBorder="1" applyAlignment="1">
      <alignment horizontal="left" wrapText="1"/>
    </xf>
    <xf numFmtId="0" fontId="2" fillId="0" borderId="0" xfId="0" applyFont="1" applyAlignment="1">
      <alignment horizontal="left" wrapText="1"/>
    </xf>
    <xf numFmtId="0" fontId="7" fillId="4" borderId="25" xfId="0" applyFont="1" applyFill="1" applyBorder="1" applyAlignment="1" applyProtection="1">
      <alignment horizontal="left"/>
      <protection locked="0"/>
    </xf>
    <xf numFmtId="0" fontId="7" fillId="4" borderId="27" xfId="0" applyFont="1" applyFill="1" applyBorder="1" applyAlignment="1" applyProtection="1">
      <alignment horizontal="left"/>
      <protection locked="0"/>
    </xf>
    <xf numFmtId="14" fontId="7" fillId="4" borderId="27" xfId="0" applyNumberFormat="1" applyFont="1" applyFill="1" applyBorder="1" applyAlignment="1" applyProtection="1">
      <alignment horizontal="left"/>
      <protection locked="0"/>
    </xf>
    <xf numFmtId="0" fontId="7" fillId="4" borderId="27" xfId="0" applyFont="1" applyFill="1" applyBorder="1" applyAlignment="1" applyProtection="1">
      <alignment horizontal="right"/>
      <protection locked="0"/>
    </xf>
    <xf numFmtId="0" fontId="7" fillId="4" borderId="27" xfId="0" applyFont="1" applyFill="1" applyBorder="1" applyAlignment="1" applyProtection="1">
      <alignment horizontal="left" wrapText="1"/>
      <protection locked="0"/>
    </xf>
    <xf numFmtId="0" fontId="7" fillId="4" borderId="34" xfId="0" applyFont="1" applyFill="1" applyBorder="1" applyProtection="1">
      <protection locked="0"/>
    </xf>
    <xf numFmtId="0" fontId="7" fillId="4" borderId="35" xfId="0" applyFont="1" applyFill="1" applyBorder="1" applyProtection="1">
      <protection locked="0"/>
    </xf>
    <xf numFmtId="0" fontId="7" fillId="4" borderId="36" xfId="0" applyFont="1" applyFill="1" applyBorder="1" applyProtection="1">
      <protection locked="0"/>
    </xf>
    <xf numFmtId="164" fontId="7" fillId="4" borderId="27" xfId="0" applyNumberFormat="1" applyFont="1" applyFill="1" applyBorder="1" applyProtection="1">
      <protection locked="0"/>
    </xf>
    <xf numFmtId="9" fontId="2" fillId="0" borderId="13" xfId="1" applyFont="1" applyFill="1" applyBorder="1" applyAlignment="1">
      <alignment horizontal="left" wrapText="1"/>
    </xf>
    <xf numFmtId="0" fontId="7" fillId="4" borderId="12" xfId="0" applyFont="1" applyFill="1" applyBorder="1" applyAlignment="1" applyProtection="1">
      <alignment horizontal="center"/>
      <protection locked="0"/>
    </xf>
    <xf numFmtId="0" fontId="7" fillId="4" borderId="10" xfId="0" applyFont="1" applyFill="1" applyBorder="1" applyAlignment="1" applyProtection="1">
      <alignment horizontal="center"/>
      <protection locked="0"/>
    </xf>
    <xf numFmtId="0" fontId="12" fillId="0" borderId="12" xfId="0" applyFont="1" applyBorder="1" applyAlignment="1" applyProtection="1">
      <alignment horizontal="center"/>
    </xf>
    <xf numFmtId="0" fontId="12" fillId="0" borderId="9" xfId="0" applyFont="1" applyBorder="1" applyAlignment="1" applyProtection="1">
      <alignment horizontal="center"/>
    </xf>
    <xf numFmtId="0" fontId="12" fillId="0" borderId="10" xfId="0" applyFont="1" applyBorder="1" applyAlignment="1" applyProtection="1">
      <alignment horizontal="center"/>
    </xf>
    <xf numFmtId="0" fontId="0" fillId="0" borderId="0" xfId="0" applyProtection="1"/>
    <xf numFmtId="0" fontId="9" fillId="5" borderId="11" xfId="0" applyFont="1" applyFill="1" applyBorder="1" applyAlignment="1" applyProtection="1">
      <alignment horizontal="center"/>
    </xf>
    <xf numFmtId="0" fontId="9" fillId="5" borderId="7" xfId="0" applyFont="1" applyFill="1" applyBorder="1" applyAlignment="1" applyProtection="1">
      <alignment horizontal="center"/>
    </xf>
    <xf numFmtId="0" fontId="9" fillId="5" borderId="8" xfId="0" applyFont="1" applyFill="1" applyBorder="1" applyAlignment="1" applyProtection="1">
      <alignment horizontal="center"/>
    </xf>
    <xf numFmtId="0" fontId="7" fillId="0" borderId="22" xfId="0" applyFont="1" applyBorder="1" applyProtection="1"/>
    <xf numFmtId="0" fontId="11" fillId="0" borderId="3" xfId="0" applyFont="1" applyBorder="1" applyAlignment="1" applyProtection="1">
      <alignment horizontal="center"/>
    </xf>
    <xf numFmtId="0" fontId="11" fillId="0" borderId="4" xfId="0" applyFont="1" applyBorder="1" applyAlignment="1" applyProtection="1">
      <alignment horizontal="center"/>
    </xf>
    <xf numFmtId="0" fontId="7" fillId="0" borderId="5" xfId="0" applyFont="1" applyBorder="1" applyProtection="1"/>
    <xf numFmtId="0" fontId="7" fillId="0" borderId="38" xfId="0" applyFont="1" applyBorder="1" applyAlignment="1" applyProtection="1">
      <alignment horizontal="right"/>
    </xf>
    <xf numFmtId="0" fontId="7" fillId="0" borderId="13" xfId="0" applyFont="1" applyBorder="1" applyAlignment="1" applyProtection="1">
      <alignment horizontal="right"/>
    </xf>
    <xf numFmtId="0" fontId="7" fillId="3" borderId="15" xfId="0" applyFont="1" applyFill="1" applyBorder="1" applyAlignment="1" applyProtection="1">
      <alignment horizontal="right"/>
    </xf>
    <xf numFmtId="0" fontId="7" fillId="0" borderId="5" xfId="0" applyFont="1" applyBorder="1" applyAlignment="1" applyProtection="1">
      <alignment vertical="center"/>
    </xf>
    <xf numFmtId="0" fontId="7" fillId="2" borderId="0" xfId="0" applyFont="1" applyFill="1" applyAlignment="1" applyProtection="1">
      <alignment horizontal="left" vertical="center"/>
    </xf>
    <xf numFmtId="0" fontId="7" fillId="2" borderId="0" xfId="0" applyFont="1" applyFill="1" applyAlignment="1" applyProtection="1">
      <alignment horizontal="left"/>
    </xf>
    <xf numFmtId="0" fontId="7" fillId="0" borderId="37" xfId="0" applyFont="1" applyBorder="1" applyAlignment="1" applyProtection="1">
      <alignment horizontal="right"/>
    </xf>
    <xf numFmtId="0" fontId="7" fillId="0" borderId="5" xfId="0" applyFont="1" applyBorder="1" applyAlignment="1" applyProtection="1">
      <alignment horizontal="left" vertical="center"/>
    </xf>
    <xf numFmtId="0" fontId="7" fillId="0" borderId="0" xfId="0" applyFont="1" applyAlignment="1" applyProtection="1">
      <alignment horizontal="left"/>
    </xf>
    <xf numFmtId="0" fontId="0" fillId="2" borderId="0" xfId="0" applyFill="1" applyAlignment="1" applyProtection="1">
      <alignment horizontal="left"/>
    </xf>
    <xf numFmtId="14" fontId="7" fillId="2" borderId="0" xfId="0" applyNumberFormat="1" applyFont="1" applyFill="1" applyAlignment="1" applyProtection="1">
      <alignment horizontal="left"/>
    </xf>
    <xf numFmtId="0" fontId="7" fillId="0" borderId="0" xfId="0" applyFont="1" applyProtection="1"/>
    <xf numFmtId="0" fontId="7" fillId="2" borderId="0" xfId="0" applyFont="1" applyFill="1" applyProtection="1"/>
    <xf numFmtId="0" fontId="8" fillId="2" borderId="0" xfId="2" applyFont="1" applyFill="1" applyBorder="1" applyProtection="1"/>
    <xf numFmtId="0" fontId="8" fillId="2" borderId="0" xfId="2" applyFont="1" applyFill="1" applyBorder="1" applyAlignment="1" applyProtection="1">
      <alignment horizontal="center"/>
    </xf>
    <xf numFmtId="0" fontId="7" fillId="3" borderId="15" xfId="0" applyFont="1" applyFill="1" applyBorder="1" applyAlignment="1" applyProtection="1">
      <alignment horizontal="right" wrapText="1"/>
    </xf>
    <xf numFmtId="0" fontId="7" fillId="0" borderId="1" xfId="0" applyFont="1" applyBorder="1" applyAlignment="1" applyProtection="1">
      <alignment horizontal="right"/>
    </xf>
    <xf numFmtId="0" fontId="0" fillId="2" borderId="0" xfId="0" applyFill="1" applyProtection="1"/>
    <xf numFmtId="0" fontId="0" fillId="2" borderId="6" xfId="0" applyFill="1" applyBorder="1" applyProtection="1"/>
    <xf numFmtId="0" fontId="7" fillId="0" borderId="11" xfId="0" applyFont="1" applyBorder="1" applyProtection="1"/>
    <xf numFmtId="0" fontId="7" fillId="0" borderId="28" xfId="0" applyFont="1" applyBorder="1" applyAlignment="1" applyProtection="1">
      <alignment horizontal="right"/>
    </xf>
    <xf numFmtId="0" fontId="7" fillId="2" borderId="7" xfId="0" applyFont="1" applyFill="1" applyBorder="1" applyProtection="1"/>
    <xf numFmtId="0" fontId="0" fillId="2" borderId="7" xfId="0" applyFill="1" applyBorder="1" applyProtection="1"/>
    <xf numFmtId="0" fontId="7" fillId="2" borderId="8" xfId="0" applyFont="1" applyFill="1" applyBorder="1" applyProtection="1"/>
    <xf numFmtId="0" fontId="9" fillId="5" borderId="12" xfId="0" applyFont="1" applyFill="1" applyBorder="1" applyAlignment="1" applyProtection="1">
      <alignment horizontal="center" wrapText="1"/>
    </xf>
    <xf numFmtId="0" fontId="9" fillId="5" borderId="9" xfId="0" applyFont="1" applyFill="1" applyBorder="1" applyAlignment="1" applyProtection="1">
      <alignment horizontal="center" wrapText="1"/>
    </xf>
    <xf numFmtId="0" fontId="9" fillId="5" borderId="10" xfId="0" applyFont="1" applyFill="1" applyBorder="1" applyAlignment="1" applyProtection="1">
      <alignment horizontal="center" wrapText="1"/>
    </xf>
    <xf numFmtId="0" fontId="7" fillId="0" borderId="12" xfId="0" applyFont="1" applyBorder="1" applyProtection="1"/>
    <xf numFmtId="0" fontId="7" fillId="0" borderId="9" xfId="0" applyFont="1" applyBorder="1" applyProtection="1"/>
    <xf numFmtId="0" fontId="7" fillId="0" borderId="10" xfId="0" applyFont="1" applyBorder="1" applyProtection="1"/>
    <xf numFmtId="0" fontId="7" fillId="2" borderId="23" xfId="0" applyFont="1" applyFill="1" applyBorder="1" applyProtection="1"/>
    <xf numFmtId="2" fontId="7" fillId="0" borderId="19" xfId="0" applyNumberFormat="1" applyFont="1" applyBorder="1" applyProtection="1"/>
    <xf numFmtId="165" fontId="7" fillId="0" borderId="19" xfId="0" applyNumberFormat="1" applyFont="1" applyBorder="1" applyProtection="1"/>
    <xf numFmtId="165" fontId="7" fillId="2" borderId="23" xfId="0" applyNumberFormat="1" applyFont="1" applyFill="1" applyBorder="1" applyProtection="1"/>
    <xf numFmtId="165" fontId="7" fillId="0" borderId="21" xfId="0" applyNumberFormat="1" applyFont="1" applyBorder="1" applyProtection="1"/>
    <xf numFmtId="0" fontId="7" fillId="2" borderId="24" xfId="0" applyFont="1" applyFill="1" applyBorder="1" applyProtection="1"/>
    <xf numFmtId="2" fontId="7" fillId="0" borderId="0" xfId="0" applyNumberFormat="1" applyFont="1" applyProtection="1"/>
    <xf numFmtId="165" fontId="7" fillId="0" borderId="0" xfId="0" applyNumberFormat="1" applyFont="1" applyProtection="1"/>
    <xf numFmtId="165" fontId="7" fillId="2" borderId="24" xfId="0" applyNumberFormat="1" applyFont="1" applyFill="1" applyBorder="1" applyProtection="1"/>
    <xf numFmtId="165" fontId="7" fillId="0" borderId="6" xfId="0" applyNumberFormat="1" applyFont="1" applyBorder="1" applyProtection="1"/>
    <xf numFmtId="0" fontId="7" fillId="2" borderId="25" xfId="0" applyFont="1" applyFill="1" applyBorder="1" applyProtection="1"/>
    <xf numFmtId="2" fontId="7" fillId="0" borderId="7" xfId="0" applyNumberFormat="1" applyFont="1" applyBorder="1" applyProtection="1"/>
    <xf numFmtId="165" fontId="7" fillId="0" borderId="7" xfId="0" applyNumberFormat="1" applyFont="1" applyBorder="1" applyProtection="1"/>
    <xf numFmtId="165" fontId="7" fillId="2" borderId="25" xfId="0" applyNumberFormat="1" applyFont="1" applyFill="1" applyBorder="1" applyProtection="1"/>
    <xf numFmtId="165" fontId="7" fillId="0" borderId="8" xfId="0" applyNumberFormat="1" applyFont="1" applyBorder="1" applyProtection="1"/>
    <xf numFmtId="0" fontId="7" fillId="2" borderId="22" xfId="0" applyFont="1" applyFill="1" applyBorder="1" applyProtection="1"/>
    <xf numFmtId="0" fontId="7" fillId="2" borderId="19" xfId="0" applyFont="1" applyFill="1" applyBorder="1" applyProtection="1"/>
    <xf numFmtId="0" fontId="7" fillId="2" borderId="21" xfId="0" applyFont="1" applyFill="1" applyBorder="1" applyProtection="1"/>
    <xf numFmtId="0" fontId="7" fillId="0" borderId="0" xfId="0" applyFont="1" applyAlignment="1" applyProtection="1">
      <alignment horizontal="right"/>
    </xf>
    <xf numFmtId="165" fontId="7" fillId="0" borderId="26" xfId="0" applyNumberFormat="1" applyFont="1" applyBorder="1" applyProtection="1"/>
    <xf numFmtId="0" fontId="7" fillId="2" borderId="5" xfId="0" applyFont="1" applyFill="1" applyBorder="1" applyProtection="1"/>
    <xf numFmtId="0" fontId="7" fillId="2" borderId="6" xfId="0" applyFont="1" applyFill="1" applyBorder="1" applyProtection="1"/>
    <xf numFmtId="0" fontId="7" fillId="0" borderId="0" xfId="0" applyFont="1" applyAlignment="1" applyProtection="1">
      <alignment horizontal="right"/>
    </xf>
    <xf numFmtId="0" fontId="7" fillId="2" borderId="11" xfId="0" applyFont="1" applyFill="1" applyBorder="1" applyProtection="1"/>
    <xf numFmtId="0" fontId="7" fillId="0" borderId="7" xfId="0" applyFont="1" applyBorder="1" applyProtection="1"/>
    <xf numFmtId="0" fontId="7" fillId="0" borderId="7" xfId="0" applyFont="1" applyBorder="1" applyAlignment="1" applyProtection="1">
      <alignment horizontal="right"/>
    </xf>
    <xf numFmtId="0" fontId="6" fillId="0" borderId="27" xfId="0" applyFont="1" applyBorder="1" applyProtection="1"/>
    <xf numFmtId="0" fontId="6" fillId="0" borderId="22" xfId="0" applyFont="1" applyBorder="1" applyAlignment="1" applyProtection="1">
      <alignment horizontal="left" wrapText="1"/>
    </xf>
    <xf numFmtId="0" fontId="6" fillId="0" borderId="21" xfId="0" applyFont="1" applyBorder="1" applyAlignment="1" applyProtection="1">
      <alignment horizontal="left" wrapText="1"/>
    </xf>
    <xf numFmtId="0" fontId="6" fillId="0" borderId="11" xfId="0" applyFont="1" applyBorder="1" applyAlignment="1" applyProtection="1">
      <alignment horizontal="left" wrapText="1"/>
    </xf>
    <xf numFmtId="0" fontId="6" fillId="0" borderId="8" xfId="0" applyFont="1" applyBorder="1" applyAlignment="1" applyProtection="1">
      <alignment horizontal="left" wrapText="1"/>
    </xf>
    <xf numFmtId="0" fontId="7" fillId="0" borderId="19" xfId="0" applyFont="1" applyBorder="1" applyProtection="1"/>
    <xf numFmtId="0" fontId="7" fillId="0" borderId="21" xfId="0" applyFont="1" applyBorder="1" applyProtection="1"/>
    <xf numFmtId="0" fontId="8" fillId="0" borderId="0" xfId="2" applyFont="1" applyBorder="1" applyProtection="1"/>
    <xf numFmtId="0" fontId="7" fillId="0" borderId="6" xfId="0" applyFont="1" applyBorder="1" applyProtection="1"/>
    <xf numFmtId="0" fontId="7" fillId="0" borderId="5" xfId="0" applyFont="1" applyBorder="1" applyAlignment="1" applyProtection="1">
      <alignment horizontal="left" wrapText="1"/>
    </xf>
    <xf numFmtId="0" fontId="7" fillId="0" borderId="0" xfId="0" applyFont="1" applyAlignment="1" applyProtection="1">
      <alignment horizontal="left" wrapText="1"/>
    </xf>
    <xf numFmtId="0" fontId="7" fillId="0" borderId="6" xfId="0" applyFont="1" applyBorder="1" applyAlignment="1" applyProtection="1">
      <alignment horizontal="left" wrapText="1"/>
    </xf>
    <xf numFmtId="0" fontId="15" fillId="0" borderId="0" xfId="2" applyFont="1" applyProtection="1"/>
    <xf numFmtId="0" fontId="7" fillId="0" borderId="8" xfId="0" applyFont="1" applyBorder="1" applyProtection="1"/>
  </cellXfs>
  <cellStyles count="3">
    <cellStyle name="Hyperlink" xfId="2" builtinId="8"/>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protect.checkpoint.com/v2/r01/___https:/highways.dot.gov/safety/proven-safety-countermeasures___.YzJ1OmNtcGRkOmM6bzpjOTY2MzAyZjY3YTY4MDdjMjY4M2RlMDY0OTE3MTExYzo3OjNkNjE6NDRlMTI3OWQ3Y2VlZDZlNTU4YjQ0OWViNGQ0OGYzNmI1NGU0YWM5ZjczYzliMDBjN2ZkZTBmMjEzYzU3YWNiZTpwOlQ6Rg" TargetMode="External"/><Relationship Id="rId1" Type="http://schemas.openxmlformats.org/officeDocument/2006/relationships/hyperlink" Target="https://protect.checkpoint.com/v2/r01/___https:/www.cmfclearinghouse.org/___.YzJ1OmNtcGRkOmM6bzpjOTY2MzAyZjY3YTY4MDdjMjY4M2RlMDY0OTE3MTExYzo3OjI1ZmM6YzczY2Q0YzdhZDU3NTVmMDc3YWNhNTc1ZDQ5NmZhNGRkYmIxYmI4OGRkYjRiNmFjZWQ1N2MwOTIyMzE2YjhhNDpwOlQ6Rg"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9CF061-2C12-4D54-8ED1-217EC9845E4F}">
  <dimension ref="A1:H36"/>
  <sheetViews>
    <sheetView tabSelected="1" zoomScale="95" zoomScaleNormal="95" zoomScaleSheetLayoutView="100" workbookViewId="0">
      <selection activeCell="B4" sqref="B4:E4"/>
    </sheetView>
  </sheetViews>
  <sheetFormatPr defaultColWidth="0" defaultRowHeight="15" zeroHeight="1" x14ac:dyDescent="0.25"/>
  <cols>
    <col min="1" max="1" width="33.85546875" style="82" customWidth="1"/>
    <col min="2" max="2" width="30.42578125" style="82" customWidth="1"/>
    <col min="3" max="3" width="2.5703125" style="82" customWidth="1"/>
    <col min="4" max="4" width="14.28515625" style="82" customWidth="1"/>
    <col min="5" max="5" width="2.42578125" style="82" customWidth="1"/>
    <col min="6" max="6" width="21.5703125" style="82" bestFit="1" customWidth="1"/>
    <col min="7" max="7" width="2.7109375" style="82" customWidth="1"/>
    <col min="8" max="8" width="28.42578125" style="82" customWidth="1"/>
    <col min="9" max="16384" width="9.140625" style="82" hidden="1"/>
  </cols>
  <sheetData>
    <row r="1" spans="1:8" ht="23.25" thickBot="1" x14ac:dyDescent="0.35">
      <c r="A1" s="79" t="s">
        <v>166</v>
      </c>
      <c r="B1" s="80"/>
      <c r="C1" s="80"/>
      <c r="D1" s="80"/>
      <c r="E1" s="80"/>
      <c r="F1" s="80"/>
      <c r="G1" s="80"/>
      <c r="H1" s="81"/>
    </row>
    <row r="2" spans="1:8" ht="21" thickBot="1" x14ac:dyDescent="0.35">
      <c r="A2" s="83" t="s">
        <v>181</v>
      </c>
      <c r="B2" s="84"/>
      <c r="C2" s="84"/>
      <c r="D2" s="84"/>
      <c r="E2" s="84"/>
      <c r="F2" s="84"/>
      <c r="G2" s="84"/>
      <c r="H2" s="85"/>
    </row>
    <row r="3" spans="1:8" ht="16.5" thickBot="1" x14ac:dyDescent="0.3">
      <c r="A3" s="86" t="s">
        <v>152</v>
      </c>
      <c r="B3" s="3"/>
      <c r="C3" s="2"/>
      <c r="D3" s="2"/>
      <c r="E3" s="1"/>
      <c r="F3" s="87" t="s">
        <v>150</v>
      </c>
      <c r="G3" s="87"/>
      <c r="H3" s="88"/>
    </row>
    <row r="4" spans="1:8" ht="16.5" thickBot="1" x14ac:dyDescent="0.3">
      <c r="A4" s="89" t="s">
        <v>153</v>
      </c>
      <c r="B4" s="3"/>
      <c r="C4" s="2"/>
      <c r="D4" s="2"/>
      <c r="E4" s="1"/>
      <c r="F4" s="90" t="s">
        <v>137</v>
      </c>
      <c r="G4" s="91"/>
      <c r="H4" s="92" t="e">
        <f>VLOOKUP(B11,'Drop Down'!B27:L71,4,FALSE)</f>
        <v>#N/A</v>
      </c>
    </row>
    <row r="5" spans="1:8" ht="16.5" thickBot="1" x14ac:dyDescent="0.3">
      <c r="A5" s="93" t="s">
        <v>0</v>
      </c>
      <c r="B5" s="67"/>
      <c r="C5" s="94"/>
      <c r="D5" s="95"/>
      <c r="E5" s="95"/>
      <c r="F5" s="91" t="s">
        <v>151</v>
      </c>
      <c r="G5" s="91"/>
      <c r="H5" s="92" t="e">
        <f>VLOOKUP(B11,'Drop Down'!B27:L71,5,FALSE)</f>
        <v>#N/A</v>
      </c>
    </row>
    <row r="6" spans="1:8" ht="16.5" thickBot="1" x14ac:dyDescent="0.3">
      <c r="A6" s="93" t="s">
        <v>173</v>
      </c>
      <c r="B6" s="68"/>
      <c r="C6" s="94"/>
      <c r="D6" s="95"/>
      <c r="E6" s="95"/>
      <c r="F6" s="96" t="s">
        <v>1</v>
      </c>
      <c r="G6" s="90"/>
      <c r="H6" s="92" t="e">
        <f>VLOOKUP(B11,'Drop Down'!B27:L71,6,FALSE)</f>
        <v>#N/A</v>
      </c>
    </row>
    <row r="7" spans="1:8" ht="16.5" thickBot="1" x14ac:dyDescent="0.3">
      <c r="A7" s="97" t="s">
        <v>17</v>
      </c>
      <c r="B7" s="69"/>
      <c r="C7" s="98" t="s">
        <v>15</v>
      </c>
      <c r="D7" s="99"/>
      <c r="E7" s="95"/>
      <c r="F7" s="96" t="s">
        <v>24</v>
      </c>
      <c r="G7" s="90"/>
      <c r="H7" s="92" t="e">
        <f>VLOOKUP(B11,'Drop Down'!B27:L71,7,FALSE)</f>
        <v>#N/A</v>
      </c>
    </row>
    <row r="8" spans="1:8" ht="16.5" thickBot="1" x14ac:dyDescent="0.3">
      <c r="A8" s="97"/>
      <c r="B8" s="69"/>
      <c r="C8" s="95"/>
      <c r="D8" s="100"/>
      <c r="E8" s="95"/>
      <c r="F8" s="96" t="s">
        <v>46</v>
      </c>
      <c r="G8" s="90"/>
      <c r="H8" s="92" t="e">
        <f>VLOOKUP(B11,'Drop Down'!B27:L71,8,FALSE)</f>
        <v>#N/A</v>
      </c>
    </row>
    <row r="9" spans="1:8" ht="16.5" thickBot="1" x14ac:dyDescent="0.3">
      <c r="A9" s="89" t="s">
        <v>16</v>
      </c>
      <c r="B9" s="101">
        <f>(B8-B7)/365</f>
        <v>0</v>
      </c>
      <c r="C9" s="102"/>
      <c r="D9" s="102"/>
      <c r="E9" s="102"/>
      <c r="F9" s="96" t="s">
        <v>26</v>
      </c>
      <c r="G9" s="90"/>
      <c r="H9" s="92" t="e">
        <f>VLOOKUP(B11,'Drop Down'!B27:L71,9,FALSE)</f>
        <v>#N/A</v>
      </c>
    </row>
    <row r="10" spans="1:8" ht="16.5" thickBot="1" x14ac:dyDescent="0.3">
      <c r="A10" s="89" t="s">
        <v>13</v>
      </c>
      <c r="B10" s="70" t="s">
        <v>10</v>
      </c>
      <c r="C10" s="102"/>
      <c r="D10" s="103"/>
      <c r="E10" s="102"/>
      <c r="F10" s="96" t="str">
        <f>IF(OR(B10="Section",B10="Ped\Bike_Section"),"Speed Limit","# of Legs")</f>
        <v>Speed Limit</v>
      </c>
      <c r="G10" s="90"/>
      <c r="H10" s="92" t="e">
        <f>VLOOKUP(B11,'Drop Down'!B27:L71,10,FALSE)</f>
        <v>#N/A</v>
      </c>
    </row>
    <row r="11" spans="1:8" ht="16.5" thickBot="1" x14ac:dyDescent="0.3">
      <c r="A11" s="89" t="s">
        <v>144</v>
      </c>
      <c r="B11" s="71"/>
      <c r="C11" s="102"/>
      <c r="D11" s="104"/>
      <c r="E11" s="104"/>
      <c r="F11" s="96" t="s">
        <v>174</v>
      </c>
      <c r="G11" s="90"/>
      <c r="H11" s="105" t="e">
        <f>VLOOKUP(B11,'Drop Down'!B27:L71,11,FALSE)</f>
        <v>#N/A</v>
      </c>
    </row>
    <row r="12" spans="1:8" ht="15.75" x14ac:dyDescent="0.25">
      <c r="A12" s="89" t="s">
        <v>145</v>
      </c>
      <c r="B12" s="106" t="e">
        <f>VLOOKUP(B11,'Drop Down'!B27:L71,2,FALSE)</f>
        <v>#N/A</v>
      </c>
      <c r="C12" s="102"/>
      <c r="D12" s="104"/>
      <c r="E12" s="104"/>
      <c r="F12" s="107"/>
      <c r="G12" s="107"/>
      <c r="H12" s="108"/>
    </row>
    <row r="13" spans="1:8" ht="16.5" thickBot="1" x14ac:dyDescent="0.3">
      <c r="A13" s="109" t="s">
        <v>146</v>
      </c>
      <c r="B13" s="110" t="e">
        <f>VLOOKUP(B11,'Drop Down'!B27:L71,3,FALSE)</f>
        <v>#N/A</v>
      </c>
      <c r="C13" s="111"/>
      <c r="D13" s="112"/>
      <c r="E13" s="112"/>
      <c r="F13" s="112"/>
      <c r="G13" s="111"/>
      <c r="H13" s="113"/>
    </row>
    <row r="14" spans="1:8" ht="21" thickBot="1" x14ac:dyDescent="0.35">
      <c r="A14" s="114" t="s">
        <v>179</v>
      </c>
      <c r="B14" s="115"/>
      <c r="C14" s="115"/>
      <c r="D14" s="115"/>
      <c r="E14" s="115"/>
      <c r="F14" s="115"/>
      <c r="G14" s="115"/>
      <c r="H14" s="116"/>
    </row>
    <row r="15" spans="1:8" ht="16.5" thickBot="1" x14ac:dyDescent="0.3">
      <c r="A15" s="117" t="s">
        <v>1</v>
      </c>
      <c r="B15" s="118" t="s">
        <v>2</v>
      </c>
      <c r="C15" s="118" t="s">
        <v>6</v>
      </c>
      <c r="D15" s="118" t="s">
        <v>3</v>
      </c>
      <c r="E15" s="118" t="s">
        <v>6</v>
      </c>
      <c r="F15" s="118" t="s">
        <v>4</v>
      </c>
      <c r="G15" s="118" t="s">
        <v>7</v>
      </c>
      <c r="H15" s="119" t="s">
        <v>5</v>
      </c>
    </row>
    <row r="16" spans="1:8" ht="15.75" x14ac:dyDescent="0.25">
      <c r="A16" s="86" t="s">
        <v>74</v>
      </c>
      <c r="B16" s="72"/>
      <c r="C16" s="120"/>
      <c r="D16" s="121" t="e">
        <f>B13</f>
        <v>#N/A</v>
      </c>
      <c r="E16" s="120"/>
      <c r="F16" s="122">
        <v>10791002</v>
      </c>
      <c r="G16" s="123"/>
      <c r="H16" s="124" t="e">
        <f>B16*D16*F16</f>
        <v>#N/A</v>
      </c>
    </row>
    <row r="17" spans="1:8" ht="15.75" x14ac:dyDescent="0.25">
      <c r="A17" s="89" t="s">
        <v>78</v>
      </c>
      <c r="B17" s="73"/>
      <c r="C17" s="125"/>
      <c r="D17" s="126" t="e">
        <f>B13</f>
        <v>#N/A</v>
      </c>
      <c r="E17" s="125"/>
      <c r="F17" s="127">
        <v>643677</v>
      </c>
      <c r="G17" s="128"/>
      <c r="H17" s="129" t="e">
        <f t="shared" ref="H17:H20" si="0">B17*D17*F17</f>
        <v>#N/A</v>
      </c>
    </row>
    <row r="18" spans="1:8" ht="15.75" x14ac:dyDescent="0.25">
      <c r="A18" s="89" t="s">
        <v>75</v>
      </c>
      <c r="B18" s="73"/>
      <c r="C18" s="125"/>
      <c r="D18" s="126" t="e">
        <f>B13</f>
        <v>#N/A</v>
      </c>
      <c r="E18" s="125"/>
      <c r="F18" s="127">
        <v>200468</v>
      </c>
      <c r="G18" s="128"/>
      <c r="H18" s="129" t="e">
        <f t="shared" si="0"/>
        <v>#N/A</v>
      </c>
    </row>
    <row r="19" spans="1:8" ht="15.75" x14ac:dyDescent="0.25">
      <c r="A19" s="89" t="s">
        <v>76</v>
      </c>
      <c r="B19" s="73"/>
      <c r="C19" s="125"/>
      <c r="D19" s="126" t="e">
        <f>B13</f>
        <v>#N/A</v>
      </c>
      <c r="E19" s="125"/>
      <c r="F19" s="127">
        <v>117370</v>
      </c>
      <c r="G19" s="128"/>
      <c r="H19" s="129" t="e">
        <f t="shared" si="0"/>
        <v>#N/A</v>
      </c>
    </row>
    <row r="20" spans="1:8" ht="16.5" thickBot="1" x14ac:dyDescent="0.3">
      <c r="A20" s="109" t="s">
        <v>77</v>
      </c>
      <c r="B20" s="74"/>
      <c r="C20" s="130"/>
      <c r="D20" s="131" t="e">
        <f>B13</f>
        <v>#N/A</v>
      </c>
      <c r="E20" s="130"/>
      <c r="F20" s="132">
        <v>12040</v>
      </c>
      <c r="G20" s="133"/>
      <c r="H20" s="134" t="e">
        <f t="shared" si="0"/>
        <v>#N/A</v>
      </c>
    </row>
    <row r="21" spans="1:8" ht="16.5" thickBot="1" x14ac:dyDescent="0.3">
      <c r="A21" s="135"/>
      <c r="B21" s="136"/>
      <c r="C21" s="136"/>
      <c r="D21" s="136"/>
      <c r="E21" s="137"/>
      <c r="F21" s="138" t="s">
        <v>8</v>
      </c>
      <c r="G21" s="138"/>
      <c r="H21" s="139" t="e">
        <f>SUM(H16:H20)</f>
        <v>#N/A</v>
      </c>
    </row>
    <row r="22" spans="1:8" ht="16.5" thickBot="1" x14ac:dyDescent="0.3">
      <c r="A22" s="140"/>
      <c r="B22" s="102"/>
      <c r="C22" s="102"/>
      <c r="D22" s="102"/>
      <c r="E22" s="141"/>
      <c r="F22" s="101"/>
      <c r="G22" s="142" t="s">
        <v>14</v>
      </c>
      <c r="H22" s="75"/>
    </row>
    <row r="23" spans="1:8" ht="16.5" thickBot="1" x14ac:dyDescent="0.3">
      <c r="A23" s="143"/>
      <c r="B23" s="111"/>
      <c r="C23" s="111"/>
      <c r="D23" s="111"/>
      <c r="E23" s="113"/>
      <c r="F23" s="144"/>
      <c r="G23" s="145" t="s">
        <v>12</v>
      </c>
      <c r="H23" s="146" t="e">
        <f>H21/H22</f>
        <v>#N/A</v>
      </c>
    </row>
    <row r="24" spans="1:8" ht="33.75" customHeight="1" thickBot="1" x14ac:dyDescent="0.3">
      <c r="A24" s="147" t="s">
        <v>156</v>
      </c>
      <c r="B24" s="148"/>
      <c r="C24" s="136" t="s">
        <v>154</v>
      </c>
      <c r="D24" s="136"/>
      <c r="E24" s="136"/>
      <c r="F24" s="136"/>
      <c r="G24" s="136" t="s">
        <v>155</v>
      </c>
      <c r="H24" s="137"/>
    </row>
    <row r="25" spans="1:8" ht="32.25" customHeight="1" thickBot="1" x14ac:dyDescent="0.3">
      <c r="A25" s="149"/>
      <c r="B25" s="150"/>
      <c r="C25" s="2"/>
      <c r="D25" s="2"/>
      <c r="E25" s="2"/>
      <c r="F25" s="1"/>
      <c r="G25" s="77"/>
      <c r="H25" s="78"/>
    </row>
    <row r="26" spans="1:8" ht="15.75" x14ac:dyDescent="0.25">
      <c r="A26" s="86" t="s">
        <v>147</v>
      </c>
      <c r="B26" s="151"/>
      <c r="C26" s="151"/>
      <c r="D26" s="151"/>
      <c r="E26" s="151"/>
      <c r="F26" s="151"/>
      <c r="G26" s="151"/>
      <c r="H26" s="152"/>
    </row>
    <row r="27" spans="1:8" ht="15.75" x14ac:dyDescent="0.25">
      <c r="A27" s="89" t="s">
        <v>149</v>
      </c>
      <c r="B27" s="101"/>
      <c r="C27" s="153" t="s">
        <v>148</v>
      </c>
      <c r="D27" s="101"/>
      <c r="E27" s="101"/>
      <c r="F27" s="101"/>
      <c r="G27" s="101"/>
      <c r="H27" s="154"/>
    </row>
    <row r="28" spans="1:8" ht="15.75" x14ac:dyDescent="0.25">
      <c r="A28" s="89"/>
      <c r="B28" s="101"/>
      <c r="C28" s="101"/>
      <c r="D28" s="101"/>
      <c r="E28" s="101"/>
      <c r="F28" s="101"/>
      <c r="G28" s="101"/>
      <c r="H28" s="154"/>
    </row>
    <row r="29" spans="1:8" ht="31.5" customHeight="1" x14ac:dyDescent="0.25">
      <c r="A29" s="155" t="s">
        <v>180</v>
      </c>
      <c r="B29" s="156"/>
      <c r="C29" s="156"/>
      <c r="D29" s="156"/>
      <c r="E29" s="156"/>
      <c r="F29" s="156"/>
      <c r="G29" s="156"/>
      <c r="H29" s="157"/>
    </row>
    <row r="30" spans="1:8" ht="15.75" x14ac:dyDescent="0.25">
      <c r="A30" s="89"/>
      <c r="B30" s="101"/>
      <c r="C30" s="101"/>
      <c r="D30" s="101"/>
      <c r="E30" s="101"/>
      <c r="F30" s="101"/>
      <c r="G30" s="101"/>
      <c r="H30" s="154"/>
    </row>
    <row r="31" spans="1:8" ht="15.75" x14ac:dyDescent="0.25">
      <c r="A31" s="89" t="s">
        <v>186</v>
      </c>
      <c r="B31" s="101"/>
      <c r="C31" s="158" t="s">
        <v>187</v>
      </c>
      <c r="D31" s="101"/>
      <c r="E31" s="101"/>
      <c r="F31" s="101"/>
      <c r="G31" s="101"/>
      <c r="H31" s="154"/>
    </row>
    <row r="32" spans="1:8" ht="15.75" x14ac:dyDescent="0.25">
      <c r="A32" s="89"/>
      <c r="B32" s="101"/>
      <c r="C32" s="101"/>
      <c r="D32" s="101"/>
      <c r="E32" s="101"/>
      <c r="F32" s="101"/>
      <c r="G32" s="101"/>
      <c r="H32" s="154"/>
    </row>
    <row r="33" spans="1:8" ht="16.5" thickBot="1" x14ac:dyDescent="0.3">
      <c r="A33" s="109" t="s">
        <v>178</v>
      </c>
      <c r="B33" s="144"/>
      <c r="C33" s="144"/>
      <c r="D33" s="144"/>
      <c r="E33" s="144"/>
      <c r="F33" s="144"/>
      <c r="G33" s="144"/>
      <c r="H33" s="159"/>
    </row>
    <row r="34" spans="1:8" ht="15.75" hidden="1" x14ac:dyDescent="0.25">
      <c r="A34" s="101"/>
      <c r="B34" s="101"/>
      <c r="C34" s="101"/>
      <c r="D34" s="101"/>
      <c r="E34" s="101"/>
      <c r="F34" s="101"/>
      <c r="G34" s="101"/>
      <c r="H34" s="101"/>
    </row>
    <row r="35" spans="1:8" ht="15.75" hidden="1" x14ac:dyDescent="0.25">
      <c r="A35" s="101"/>
      <c r="B35" s="101"/>
      <c r="C35" s="101"/>
      <c r="D35" s="101"/>
      <c r="E35" s="101"/>
      <c r="F35" s="101"/>
      <c r="G35" s="101"/>
      <c r="H35" s="101"/>
    </row>
    <row r="36" spans="1:8" ht="15.75" hidden="1" x14ac:dyDescent="0.25">
      <c r="A36" s="101"/>
      <c r="B36" s="101"/>
      <c r="C36" s="101"/>
      <c r="D36" s="101"/>
      <c r="E36" s="101"/>
      <c r="F36" s="101"/>
      <c r="G36" s="101"/>
      <c r="H36" s="101"/>
    </row>
  </sheetData>
  <sheetProtection sheet="1" formatCells="0" formatColumns="0" formatRows="0" insertColumns="0" insertRows="0" insertHyperlinks="0" deleteColumns="0" deleteRows="0" sort="0" autoFilter="0" pivotTables="0"/>
  <mergeCells count="22">
    <mergeCell ref="G25:H25"/>
    <mergeCell ref="A7:A8"/>
    <mergeCell ref="F11:G11"/>
    <mergeCell ref="F21:G21"/>
    <mergeCell ref="D12:E12"/>
    <mergeCell ref="A14:H14"/>
    <mergeCell ref="A29:H29"/>
    <mergeCell ref="A2:H2"/>
    <mergeCell ref="A1:H1"/>
    <mergeCell ref="B3:E3"/>
    <mergeCell ref="B4:E4"/>
    <mergeCell ref="F10:G10"/>
    <mergeCell ref="F3:H3"/>
    <mergeCell ref="F4:G4"/>
    <mergeCell ref="F5:G5"/>
    <mergeCell ref="F7:G7"/>
    <mergeCell ref="F8:G8"/>
    <mergeCell ref="F9:G9"/>
    <mergeCell ref="D11:E11"/>
    <mergeCell ref="F6:G6"/>
    <mergeCell ref="A24:B25"/>
    <mergeCell ref="C25:F25"/>
  </mergeCells>
  <dataValidations count="3">
    <dataValidation type="list" allowBlank="1" showInputMessage="1" showErrorMessage="1" sqref="B10" xr:uid="{00000000-0002-0000-0000-000000000000}">
      <formula1>SafetyProjectType</formula1>
    </dataValidation>
    <dataValidation type="list" allowBlank="1" showInputMessage="1" showErrorMessage="1" sqref="B11" xr:uid="{00000000-0002-0000-0000-000001000000}">
      <formula1>INDIRECT($B$10)</formula1>
    </dataValidation>
    <dataValidation type="list" allowBlank="1" showInputMessage="1" showErrorMessage="1" sqref="B5" xr:uid="{00000000-0002-0000-0000-000002000000}">
      <formula1>CrashDataSource</formula1>
    </dataValidation>
  </dataValidations>
  <hyperlinks>
    <hyperlink ref="C27" r:id="rId1" xr:uid="{00000000-0004-0000-0000-000000000000}"/>
    <hyperlink ref="C31" r:id="rId2" xr:uid="{00000000-0004-0000-0000-000001000000}"/>
  </hyperlinks>
  <pageMargins left="0.7" right="0.7" top="0.75" bottom="0.75" header="0.3" footer="0.3"/>
  <pageSetup scale="66"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FC2063-B805-40A4-AAE9-ABF9DEC62B9A}">
  <dimension ref="A1:W59"/>
  <sheetViews>
    <sheetView view="pageBreakPreview" zoomScaleNormal="100" zoomScaleSheetLayoutView="100" workbookViewId="0">
      <pane ySplit="5" topLeftCell="A6" activePane="bottomLeft" state="frozen"/>
      <selection pane="bottomLeft" activeCell="A6" sqref="A6"/>
    </sheetView>
  </sheetViews>
  <sheetFormatPr defaultRowHeight="15" x14ac:dyDescent="0.25"/>
  <cols>
    <col min="1" max="1" width="75" style="5" customWidth="1"/>
    <col min="2" max="2" width="9.140625" style="5"/>
    <col min="3" max="3" width="8" style="5" bestFit="1" customWidth="1"/>
    <col min="4" max="4" width="13.140625" style="5" customWidth="1"/>
    <col min="5" max="5" width="17.140625" style="5" customWidth="1"/>
    <col min="6" max="6" width="8.7109375" style="5" bestFit="1" customWidth="1"/>
    <col min="7" max="7" width="10.28515625" style="5" bestFit="1" customWidth="1"/>
    <col min="8" max="8" width="15.140625" style="5" customWidth="1"/>
    <col min="9" max="9" width="12.28515625" style="5" bestFit="1" customWidth="1"/>
    <col min="10" max="10" width="11.42578125" style="5" bestFit="1" customWidth="1"/>
    <col min="11" max="11" width="77.42578125" style="5" bestFit="1" customWidth="1"/>
    <col min="12" max="16384" width="9.140625" style="5"/>
  </cols>
  <sheetData>
    <row r="1" spans="1:11" ht="23.25" x14ac:dyDescent="0.35">
      <c r="A1" s="6" t="s">
        <v>138</v>
      </c>
    </row>
    <row r="2" spans="1:11" ht="23.25" x14ac:dyDescent="0.35">
      <c r="A2" s="6" t="s">
        <v>139</v>
      </c>
    </row>
    <row r="4" spans="1:11" ht="19.5" thickBot="1" x14ac:dyDescent="0.35">
      <c r="A4" s="7" t="s">
        <v>131</v>
      </c>
    </row>
    <row r="5" spans="1:11" ht="30" x14ac:dyDescent="0.25">
      <c r="A5" s="8" t="s">
        <v>18</v>
      </c>
      <c r="B5" s="9" t="s">
        <v>9</v>
      </c>
      <c r="C5" s="9" t="s">
        <v>20</v>
      </c>
      <c r="D5" s="9" t="s">
        <v>137</v>
      </c>
      <c r="E5" s="9" t="s">
        <v>19</v>
      </c>
      <c r="F5" s="9" t="s">
        <v>1</v>
      </c>
      <c r="G5" s="9" t="s">
        <v>24</v>
      </c>
      <c r="H5" s="9" t="s">
        <v>46</v>
      </c>
      <c r="I5" s="9" t="s">
        <v>26</v>
      </c>
      <c r="J5" s="9" t="s">
        <v>69</v>
      </c>
      <c r="K5" s="10" t="s">
        <v>21</v>
      </c>
    </row>
    <row r="6" spans="1:11" ht="30" x14ac:dyDescent="0.25">
      <c r="A6" s="29" t="s">
        <v>103</v>
      </c>
      <c r="B6" s="21">
        <v>10288</v>
      </c>
      <c r="C6" s="22">
        <v>0.31</v>
      </c>
      <c r="D6" s="23">
        <v>2</v>
      </c>
      <c r="E6" s="24" t="s">
        <v>23</v>
      </c>
      <c r="F6" s="24" t="s">
        <v>104</v>
      </c>
      <c r="G6" s="24" t="s">
        <v>23</v>
      </c>
      <c r="H6" s="24" t="s">
        <v>23</v>
      </c>
      <c r="I6" s="24" t="s">
        <v>23</v>
      </c>
      <c r="J6" s="24" t="s">
        <v>23</v>
      </c>
      <c r="K6" s="30" t="s">
        <v>105</v>
      </c>
    </row>
    <row r="7" spans="1:11" ht="30" x14ac:dyDescent="0.25">
      <c r="A7" s="29" t="s">
        <v>106</v>
      </c>
      <c r="B7" s="21">
        <v>10613</v>
      </c>
      <c r="C7" s="22">
        <v>0.27500000000000002</v>
      </c>
      <c r="D7" s="25">
        <v>2</v>
      </c>
      <c r="E7" s="24" t="s">
        <v>108</v>
      </c>
      <c r="F7" s="24" t="s">
        <v>23</v>
      </c>
      <c r="G7" s="24" t="s">
        <v>107</v>
      </c>
      <c r="H7" s="24"/>
      <c r="I7" s="24" t="s">
        <v>109</v>
      </c>
      <c r="J7" s="24"/>
      <c r="K7" s="30" t="s">
        <v>110</v>
      </c>
    </row>
    <row r="8" spans="1:11" ht="30" x14ac:dyDescent="0.25">
      <c r="A8" s="29" t="s">
        <v>44</v>
      </c>
      <c r="B8" s="26">
        <v>11135</v>
      </c>
      <c r="C8" s="27">
        <v>0.38</v>
      </c>
      <c r="D8" s="28">
        <v>4</v>
      </c>
      <c r="E8" s="24" t="s">
        <v>45</v>
      </c>
      <c r="F8" s="24" t="s">
        <v>23</v>
      </c>
      <c r="G8" s="24" t="s">
        <v>32</v>
      </c>
      <c r="H8" s="24" t="s">
        <v>47</v>
      </c>
      <c r="I8" s="24" t="s">
        <v>23</v>
      </c>
      <c r="J8" s="24" t="s">
        <v>23</v>
      </c>
      <c r="K8" s="30" t="s">
        <v>48</v>
      </c>
    </row>
    <row r="9" spans="1:11" ht="30" x14ac:dyDescent="0.25">
      <c r="A9" s="29" t="s">
        <v>49</v>
      </c>
      <c r="B9" s="26">
        <v>2219</v>
      </c>
      <c r="C9" s="27">
        <v>0.7077</v>
      </c>
      <c r="D9" s="28">
        <v>4</v>
      </c>
      <c r="E9" s="24" t="s">
        <v>45</v>
      </c>
      <c r="F9" s="24" t="s">
        <v>23</v>
      </c>
      <c r="G9" s="24" t="s">
        <v>32</v>
      </c>
      <c r="H9" s="24" t="s">
        <v>50</v>
      </c>
      <c r="I9" s="24" t="s">
        <v>51</v>
      </c>
      <c r="J9" s="24" t="s">
        <v>23</v>
      </c>
      <c r="K9" s="30"/>
    </row>
    <row r="10" spans="1:11" x14ac:dyDescent="0.25">
      <c r="A10" s="29" t="s">
        <v>65</v>
      </c>
      <c r="B10" s="26">
        <v>2516</v>
      </c>
      <c r="C10" s="27">
        <v>0.19</v>
      </c>
      <c r="D10" s="28">
        <v>4</v>
      </c>
      <c r="E10" s="24" t="s">
        <v>66</v>
      </c>
      <c r="F10" s="24" t="s">
        <v>23</v>
      </c>
      <c r="G10" s="24" t="s">
        <v>32</v>
      </c>
      <c r="H10" s="24" t="s">
        <v>23</v>
      </c>
      <c r="I10" s="24" t="s">
        <v>68</v>
      </c>
      <c r="J10" s="24" t="s">
        <v>70</v>
      </c>
      <c r="K10" s="31" t="s">
        <v>128</v>
      </c>
    </row>
    <row r="11" spans="1:11" x14ac:dyDescent="0.25">
      <c r="A11" s="29" t="s">
        <v>65</v>
      </c>
      <c r="B11" s="21">
        <v>2515</v>
      </c>
      <c r="C11" s="22">
        <v>0.36</v>
      </c>
      <c r="D11" s="23">
        <v>4</v>
      </c>
      <c r="E11" s="24" t="s">
        <v>67</v>
      </c>
      <c r="F11" s="24" t="s">
        <v>23</v>
      </c>
      <c r="G11" s="24" t="s">
        <v>32</v>
      </c>
      <c r="H11" s="24" t="s">
        <v>23</v>
      </c>
      <c r="I11" s="24" t="s">
        <v>68</v>
      </c>
      <c r="J11" s="24" t="s">
        <v>70</v>
      </c>
      <c r="K11" s="31" t="s">
        <v>128</v>
      </c>
    </row>
    <row r="12" spans="1:11" ht="60.75" thickBot="1" x14ac:dyDescent="0.3">
      <c r="A12" s="32" t="s">
        <v>65</v>
      </c>
      <c r="B12" s="33">
        <v>2514</v>
      </c>
      <c r="C12" s="34">
        <v>0.23</v>
      </c>
      <c r="D12" s="35">
        <v>4</v>
      </c>
      <c r="E12" s="36" t="s">
        <v>127</v>
      </c>
      <c r="F12" s="36" t="s">
        <v>23</v>
      </c>
      <c r="G12" s="36" t="s">
        <v>32</v>
      </c>
      <c r="H12" s="36" t="s">
        <v>23</v>
      </c>
      <c r="I12" s="36" t="s">
        <v>68</v>
      </c>
      <c r="J12" s="36" t="s">
        <v>70</v>
      </c>
      <c r="K12" s="37" t="s">
        <v>128</v>
      </c>
    </row>
    <row r="14" spans="1:11" ht="19.5" thickBot="1" x14ac:dyDescent="0.35">
      <c r="A14" s="7" t="s">
        <v>132</v>
      </c>
    </row>
    <row r="15" spans="1:11" ht="30" x14ac:dyDescent="0.25">
      <c r="A15" s="8" t="s">
        <v>18</v>
      </c>
      <c r="B15" s="14" t="s">
        <v>9</v>
      </c>
      <c r="C15" s="14" t="s">
        <v>20</v>
      </c>
      <c r="D15" s="14" t="s">
        <v>137</v>
      </c>
      <c r="E15" s="14" t="s">
        <v>19</v>
      </c>
      <c r="F15" s="9" t="s">
        <v>1</v>
      </c>
      <c r="G15" s="9" t="s">
        <v>24</v>
      </c>
      <c r="H15" s="9" t="s">
        <v>26</v>
      </c>
      <c r="I15" s="9" t="s">
        <v>27</v>
      </c>
      <c r="J15" s="9" t="s">
        <v>28</v>
      </c>
      <c r="K15" s="10" t="s">
        <v>21</v>
      </c>
    </row>
    <row r="16" spans="1:11" ht="30" x14ac:dyDescent="0.25">
      <c r="A16" s="29" t="s">
        <v>37</v>
      </c>
      <c r="B16" s="21">
        <v>209</v>
      </c>
      <c r="C16" s="22">
        <v>0.35</v>
      </c>
      <c r="D16" s="24">
        <v>2</v>
      </c>
      <c r="E16" s="21" t="s">
        <v>23</v>
      </c>
      <c r="F16" s="21" t="s">
        <v>23</v>
      </c>
      <c r="G16" s="21" t="s">
        <v>32</v>
      </c>
      <c r="H16" s="21" t="s">
        <v>23</v>
      </c>
      <c r="I16" s="21" t="s">
        <v>23</v>
      </c>
      <c r="J16" s="24" t="s">
        <v>23</v>
      </c>
      <c r="K16" s="30" t="s">
        <v>33</v>
      </c>
    </row>
    <row r="17" spans="1:11" ht="30" x14ac:dyDescent="0.25">
      <c r="A17" s="29" t="s">
        <v>38</v>
      </c>
      <c r="B17" s="21">
        <v>206</v>
      </c>
      <c r="C17" s="22">
        <v>0.72</v>
      </c>
      <c r="D17" s="24">
        <v>2</v>
      </c>
      <c r="E17" s="21" t="s">
        <v>23</v>
      </c>
      <c r="F17" s="21" t="s">
        <v>23</v>
      </c>
      <c r="G17" s="21" t="s">
        <v>32</v>
      </c>
      <c r="H17" s="21" t="s">
        <v>23</v>
      </c>
      <c r="I17" s="21" t="s">
        <v>23</v>
      </c>
      <c r="J17" s="24" t="s">
        <v>23</v>
      </c>
      <c r="K17" s="30" t="s">
        <v>25</v>
      </c>
    </row>
    <row r="18" spans="1:11" ht="30" x14ac:dyDescent="0.25">
      <c r="A18" s="29" t="s">
        <v>39</v>
      </c>
      <c r="B18" s="21">
        <v>11240</v>
      </c>
      <c r="C18" s="22">
        <v>0.2</v>
      </c>
      <c r="D18" s="24">
        <v>2</v>
      </c>
      <c r="E18" s="21" t="s">
        <v>23</v>
      </c>
      <c r="F18" s="21" t="s">
        <v>23</v>
      </c>
      <c r="G18" s="21" t="s">
        <v>23</v>
      </c>
      <c r="H18" s="21" t="s">
        <v>60</v>
      </c>
      <c r="I18" s="21" t="s">
        <v>58</v>
      </c>
      <c r="J18" s="24" t="s">
        <v>29</v>
      </c>
      <c r="K18" s="30" t="s">
        <v>25</v>
      </c>
    </row>
    <row r="19" spans="1:11" ht="30" x14ac:dyDescent="0.25">
      <c r="A19" s="29" t="s">
        <v>183</v>
      </c>
      <c r="B19" s="26" t="s">
        <v>190</v>
      </c>
      <c r="C19" s="22">
        <v>0.5</v>
      </c>
      <c r="D19" s="24" t="s">
        <v>185</v>
      </c>
      <c r="E19" s="21" t="s">
        <v>23</v>
      </c>
      <c r="F19" s="21" t="s">
        <v>23</v>
      </c>
      <c r="G19" s="21" t="s">
        <v>32</v>
      </c>
      <c r="H19" s="21" t="s">
        <v>23</v>
      </c>
      <c r="I19" s="21" t="s">
        <v>23</v>
      </c>
      <c r="J19" s="24" t="s">
        <v>23</v>
      </c>
      <c r="K19" s="30" t="s">
        <v>189</v>
      </c>
    </row>
    <row r="20" spans="1:11" ht="30" x14ac:dyDescent="0.25">
      <c r="A20" s="29" t="s">
        <v>184</v>
      </c>
      <c r="B20" s="26" t="s">
        <v>190</v>
      </c>
      <c r="C20" s="22">
        <v>0.25</v>
      </c>
      <c r="D20" s="24" t="s">
        <v>185</v>
      </c>
      <c r="E20" s="21" t="s">
        <v>23</v>
      </c>
      <c r="F20" s="21" t="s">
        <v>23</v>
      </c>
      <c r="G20" s="21" t="s">
        <v>32</v>
      </c>
      <c r="H20" s="21" t="s">
        <v>23</v>
      </c>
      <c r="I20" s="21" t="s">
        <v>23</v>
      </c>
      <c r="J20" s="24" t="s">
        <v>23</v>
      </c>
      <c r="K20" s="30" t="s">
        <v>189</v>
      </c>
    </row>
    <row r="21" spans="1:11" x14ac:dyDescent="0.25">
      <c r="A21" s="29" t="s">
        <v>111</v>
      </c>
      <c r="B21" s="21">
        <v>7996</v>
      </c>
      <c r="C21" s="22">
        <v>0.252</v>
      </c>
      <c r="D21" s="24">
        <v>2</v>
      </c>
      <c r="E21" s="21" t="s">
        <v>23</v>
      </c>
      <c r="F21" s="21" t="s">
        <v>23</v>
      </c>
      <c r="G21" s="21" t="s">
        <v>23</v>
      </c>
      <c r="H21" s="21" t="s">
        <v>62</v>
      </c>
      <c r="I21" s="21" t="s">
        <v>112</v>
      </c>
      <c r="J21" s="24">
        <v>3</v>
      </c>
      <c r="K21" s="30" t="s">
        <v>113</v>
      </c>
    </row>
    <row r="22" spans="1:11" x14ac:dyDescent="0.25">
      <c r="A22" s="29" t="s">
        <v>111</v>
      </c>
      <c r="B22" s="21">
        <v>7997</v>
      </c>
      <c r="C22" s="22">
        <v>7.5999999999999998E-2</v>
      </c>
      <c r="D22" s="24">
        <v>2</v>
      </c>
      <c r="E22" s="21" t="s">
        <v>23</v>
      </c>
      <c r="F22" s="21" t="s">
        <v>23</v>
      </c>
      <c r="G22" s="21" t="s">
        <v>23</v>
      </c>
      <c r="H22" s="21" t="s">
        <v>114</v>
      </c>
      <c r="I22" s="21" t="s">
        <v>115</v>
      </c>
      <c r="J22" s="24">
        <v>4</v>
      </c>
      <c r="K22" s="30" t="s">
        <v>113</v>
      </c>
    </row>
    <row r="23" spans="1:11" x14ac:dyDescent="0.25">
      <c r="A23" s="29" t="s">
        <v>22</v>
      </c>
      <c r="B23" s="21">
        <v>7981</v>
      </c>
      <c r="C23" s="22">
        <v>0.28399999999999997</v>
      </c>
      <c r="D23" s="24">
        <v>2</v>
      </c>
      <c r="E23" s="21" t="s">
        <v>23</v>
      </c>
      <c r="F23" s="21" t="s">
        <v>23</v>
      </c>
      <c r="G23" s="21" t="s">
        <v>23</v>
      </c>
      <c r="H23" s="21" t="s">
        <v>64</v>
      </c>
      <c r="I23" s="21" t="s">
        <v>53</v>
      </c>
      <c r="J23" s="24">
        <v>3</v>
      </c>
      <c r="K23" s="30" t="s">
        <v>25</v>
      </c>
    </row>
    <row r="24" spans="1:11" x14ac:dyDescent="0.25">
      <c r="A24" s="29" t="s">
        <v>22</v>
      </c>
      <c r="B24" s="21">
        <v>7982</v>
      </c>
      <c r="C24" s="22">
        <v>0.38600000000000001</v>
      </c>
      <c r="D24" s="24">
        <v>2</v>
      </c>
      <c r="E24" s="21" t="s">
        <v>23</v>
      </c>
      <c r="F24" s="21" t="s">
        <v>23</v>
      </c>
      <c r="G24" s="21" t="s">
        <v>23</v>
      </c>
      <c r="H24" s="21" t="s">
        <v>63</v>
      </c>
      <c r="I24" s="21" t="s">
        <v>54</v>
      </c>
      <c r="J24" s="24">
        <v>4</v>
      </c>
      <c r="K24" s="30" t="s">
        <v>25</v>
      </c>
    </row>
    <row r="25" spans="1:11" x14ac:dyDescent="0.25">
      <c r="A25" s="29" t="s">
        <v>30</v>
      </c>
      <c r="B25" s="21">
        <v>7966</v>
      </c>
      <c r="C25" s="22">
        <v>0.45900000000000002</v>
      </c>
      <c r="D25" s="24">
        <v>2</v>
      </c>
      <c r="E25" s="21" t="s">
        <v>23</v>
      </c>
      <c r="F25" s="21" t="s">
        <v>23</v>
      </c>
      <c r="G25" s="21" t="s">
        <v>23</v>
      </c>
      <c r="H25" s="21" t="s">
        <v>62</v>
      </c>
      <c r="I25" s="21" t="s">
        <v>55</v>
      </c>
      <c r="J25" s="24">
        <v>3</v>
      </c>
      <c r="K25" s="30" t="s">
        <v>25</v>
      </c>
    </row>
    <row r="26" spans="1:11" x14ac:dyDescent="0.25">
      <c r="A26" s="29" t="s">
        <v>30</v>
      </c>
      <c r="B26" s="21">
        <v>7967</v>
      </c>
      <c r="C26" s="22">
        <v>0.43099999999999999</v>
      </c>
      <c r="D26" s="24">
        <v>2</v>
      </c>
      <c r="E26" s="21" t="s">
        <v>23</v>
      </c>
      <c r="F26" s="21" t="s">
        <v>23</v>
      </c>
      <c r="G26" s="21" t="s">
        <v>23</v>
      </c>
      <c r="H26" s="21" t="s">
        <v>61</v>
      </c>
      <c r="I26" s="21" t="s">
        <v>56</v>
      </c>
      <c r="J26" s="24">
        <v>4</v>
      </c>
      <c r="K26" s="30" t="s">
        <v>25</v>
      </c>
    </row>
    <row r="27" spans="1:11" ht="30" x14ac:dyDescent="0.25">
      <c r="A27" s="29" t="s">
        <v>31</v>
      </c>
      <c r="B27" s="21">
        <v>1410</v>
      </c>
      <c r="C27" s="22">
        <v>0.15</v>
      </c>
      <c r="D27" s="24">
        <v>2</v>
      </c>
      <c r="E27" s="21" t="s">
        <v>23</v>
      </c>
      <c r="F27" s="21" t="s">
        <v>23</v>
      </c>
      <c r="G27" s="21" t="s">
        <v>32</v>
      </c>
      <c r="H27" s="21" t="s">
        <v>23</v>
      </c>
      <c r="I27" s="21" t="s">
        <v>23</v>
      </c>
      <c r="J27" s="24" t="s">
        <v>23</v>
      </c>
      <c r="K27" s="30" t="s">
        <v>33</v>
      </c>
    </row>
    <row r="28" spans="1:11" ht="30" x14ac:dyDescent="0.25">
      <c r="A28" s="29" t="s">
        <v>34</v>
      </c>
      <c r="B28" s="21">
        <v>7730</v>
      </c>
      <c r="C28" s="22">
        <v>0.14299999999999999</v>
      </c>
      <c r="D28" s="24">
        <v>2</v>
      </c>
      <c r="E28" s="21" t="s">
        <v>35</v>
      </c>
      <c r="F28" s="21" t="s">
        <v>23</v>
      </c>
      <c r="G28" s="21" t="s">
        <v>32</v>
      </c>
      <c r="H28" s="21" t="s">
        <v>59</v>
      </c>
      <c r="I28" s="21" t="s">
        <v>57</v>
      </c>
      <c r="J28" s="24" t="s">
        <v>29</v>
      </c>
      <c r="K28" s="30" t="s">
        <v>36</v>
      </c>
    </row>
    <row r="29" spans="1:11" ht="30" x14ac:dyDescent="0.25">
      <c r="A29" s="29" t="s">
        <v>79</v>
      </c>
      <c r="B29" s="21">
        <v>10519</v>
      </c>
      <c r="C29" s="22">
        <v>0.36</v>
      </c>
      <c r="D29" s="24">
        <v>2</v>
      </c>
      <c r="E29" s="21" t="s">
        <v>23</v>
      </c>
      <c r="F29" s="21" t="s">
        <v>23</v>
      </c>
      <c r="G29" s="21" t="s">
        <v>23</v>
      </c>
      <c r="H29" s="21" t="s">
        <v>23</v>
      </c>
      <c r="I29" s="21" t="s">
        <v>23</v>
      </c>
      <c r="J29" s="24" t="s">
        <v>29</v>
      </c>
      <c r="K29" s="30" t="s">
        <v>80</v>
      </c>
    </row>
    <row r="30" spans="1:11" ht="30" x14ac:dyDescent="0.25">
      <c r="A30" s="29" t="s">
        <v>99</v>
      </c>
      <c r="B30" s="21">
        <v>9821</v>
      </c>
      <c r="C30" s="22">
        <v>0.45</v>
      </c>
      <c r="D30" s="24">
        <v>4</v>
      </c>
      <c r="E30" s="21" t="s">
        <v>23</v>
      </c>
      <c r="F30" s="21" t="s">
        <v>23</v>
      </c>
      <c r="G30" s="21" t="s">
        <v>32</v>
      </c>
      <c r="H30" s="21" t="s">
        <v>100</v>
      </c>
      <c r="I30" s="21" t="s">
        <v>101</v>
      </c>
      <c r="J30" s="24">
        <v>3</v>
      </c>
      <c r="K30" s="30"/>
    </row>
    <row r="31" spans="1:11" x14ac:dyDescent="0.25">
      <c r="A31" s="29" t="s">
        <v>22</v>
      </c>
      <c r="B31" s="21">
        <v>5531</v>
      </c>
      <c r="C31" s="22">
        <v>0.24</v>
      </c>
      <c r="D31" s="24" t="s">
        <v>129</v>
      </c>
      <c r="E31" s="21" t="s">
        <v>23</v>
      </c>
      <c r="F31" s="21" t="s">
        <v>23</v>
      </c>
      <c r="G31" s="21" t="s">
        <v>32</v>
      </c>
      <c r="H31" s="21" t="s">
        <v>116</v>
      </c>
      <c r="I31" s="21" t="s">
        <v>23</v>
      </c>
      <c r="J31" s="24" t="s">
        <v>29</v>
      </c>
      <c r="K31" s="30" t="s">
        <v>25</v>
      </c>
    </row>
    <row r="32" spans="1:11" x14ac:dyDescent="0.25">
      <c r="A32" s="29" t="s">
        <v>22</v>
      </c>
      <c r="B32" s="21">
        <v>5525</v>
      </c>
      <c r="C32" s="22">
        <v>0.34399999999999997</v>
      </c>
      <c r="D32" s="24" t="s">
        <v>129</v>
      </c>
      <c r="E32" s="21" t="s">
        <v>23</v>
      </c>
      <c r="F32" s="21" t="s">
        <v>23</v>
      </c>
      <c r="G32" s="21" t="s">
        <v>32</v>
      </c>
      <c r="H32" s="21" t="s">
        <v>117</v>
      </c>
      <c r="I32" s="21" t="s">
        <v>23</v>
      </c>
      <c r="J32" s="24" t="s">
        <v>29</v>
      </c>
      <c r="K32" s="30" t="s">
        <v>25</v>
      </c>
    </row>
    <row r="33" spans="1:23" ht="30" x14ac:dyDescent="0.25">
      <c r="A33" s="29" t="s">
        <v>118</v>
      </c>
      <c r="B33" s="21">
        <v>8473</v>
      </c>
      <c r="C33" s="22">
        <v>0.24</v>
      </c>
      <c r="D33" s="24" t="s">
        <v>129</v>
      </c>
      <c r="E33" s="21" t="s">
        <v>67</v>
      </c>
      <c r="F33" s="21" t="s">
        <v>23</v>
      </c>
      <c r="G33" s="21" t="s">
        <v>107</v>
      </c>
      <c r="H33" s="21" t="s">
        <v>23</v>
      </c>
      <c r="I33" s="21" t="s">
        <v>23</v>
      </c>
      <c r="J33" s="24">
        <v>4</v>
      </c>
      <c r="K33" s="30"/>
    </row>
    <row r="34" spans="1:23" x14ac:dyDescent="0.25">
      <c r="A34" s="29" t="s">
        <v>119</v>
      </c>
      <c r="B34" s="21">
        <v>9404</v>
      </c>
      <c r="C34" s="22">
        <v>0.03</v>
      </c>
      <c r="D34" s="24" t="s">
        <v>23</v>
      </c>
      <c r="E34" s="21" t="s">
        <v>23</v>
      </c>
      <c r="F34" s="21" t="s">
        <v>23</v>
      </c>
      <c r="G34" s="21" t="s">
        <v>23</v>
      </c>
      <c r="H34" s="21" t="s">
        <v>23</v>
      </c>
      <c r="I34" s="21" t="s">
        <v>23</v>
      </c>
      <c r="J34" s="24" t="s">
        <v>29</v>
      </c>
      <c r="K34" s="30" t="s">
        <v>120</v>
      </c>
    </row>
    <row r="35" spans="1:23" x14ac:dyDescent="0.25">
      <c r="A35" s="29" t="s">
        <v>121</v>
      </c>
      <c r="B35" s="21">
        <v>10748</v>
      </c>
      <c r="C35" s="22">
        <v>0.34</v>
      </c>
      <c r="D35" s="24" t="s">
        <v>122</v>
      </c>
      <c r="E35" s="21" t="s">
        <v>35</v>
      </c>
      <c r="F35" s="21" t="s">
        <v>23</v>
      </c>
      <c r="G35" s="21" t="s">
        <v>32</v>
      </c>
      <c r="H35" s="21" t="s">
        <v>23</v>
      </c>
      <c r="I35" s="21" t="s">
        <v>23</v>
      </c>
      <c r="J35" s="24">
        <v>4</v>
      </c>
      <c r="K35" s="30" t="s">
        <v>123</v>
      </c>
    </row>
    <row r="36" spans="1:23" ht="15.75" thickBot="1" x14ac:dyDescent="0.3">
      <c r="A36" s="32" t="s">
        <v>124</v>
      </c>
      <c r="B36" s="38">
        <v>8428</v>
      </c>
      <c r="C36" s="34">
        <v>0.442</v>
      </c>
      <c r="D36" s="36" t="s">
        <v>125</v>
      </c>
      <c r="E36" s="38" t="s">
        <v>23</v>
      </c>
      <c r="F36" s="38" t="s">
        <v>23</v>
      </c>
      <c r="G36" s="38" t="s">
        <v>23</v>
      </c>
      <c r="H36" s="38" t="s">
        <v>23</v>
      </c>
      <c r="I36" s="38" t="s">
        <v>23</v>
      </c>
      <c r="J36" s="36" t="s">
        <v>23</v>
      </c>
      <c r="K36" s="39" t="s">
        <v>126</v>
      </c>
    </row>
    <row r="38" spans="1:23" ht="19.5" thickBot="1" x14ac:dyDescent="0.35">
      <c r="A38" s="7" t="s">
        <v>133</v>
      </c>
    </row>
    <row r="39" spans="1:23" customFormat="1" ht="16.5" thickBot="1" x14ac:dyDescent="0.3">
      <c r="A39" s="20" t="s">
        <v>134</v>
      </c>
      <c r="B39" s="17"/>
      <c r="C39" s="17"/>
      <c r="D39" s="17"/>
      <c r="E39" s="17"/>
      <c r="F39" s="17"/>
      <c r="G39" s="17"/>
      <c r="H39" s="17"/>
      <c r="I39" s="17"/>
      <c r="J39" s="17"/>
      <c r="K39" s="18"/>
      <c r="W39" s="4"/>
    </row>
    <row r="40" spans="1:23" customFormat="1" ht="30" x14ac:dyDescent="0.25">
      <c r="A40" s="43" t="s">
        <v>18</v>
      </c>
      <c r="B40" s="9" t="s">
        <v>9</v>
      </c>
      <c r="C40" s="9" t="s">
        <v>20</v>
      </c>
      <c r="D40" s="9" t="s">
        <v>137</v>
      </c>
      <c r="E40" s="9" t="s">
        <v>19</v>
      </c>
      <c r="F40" s="9" t="s">
        <v>1</v>
      </c>
      <c r="G40" s="9" t="s">
        <v>24</v>
      </c>
      <c r="H40" s="9" t="s">
        <v>46</v>
      </c>
      <c r="I40" s="9" t="s">
        <v>26</v>
      </c>
      <c r="J40" s="9" t="s">
        <v>69</v>
      </c>
      <c r="K40" s="10" t="s">
        <v>21</v>
      </c>
    </row>
    <row r="41" spans="1:23" customFormat="1" x14ac:dyDescent="0.25">
      <c r="A41" s="29" t="s">
        <v>40</v>
      </c>
      <c r="B41" s="21">
        <v>9024</v>
      </c>
      <c r="C41" s="22">
        <v>0.47399999999999998</v>
      </c>
      <c r="D41" s="21" t="s">
        <v>23</v>
      </c>
      <c r="E41" s="21" t="s">
        <v>41</v>
      </c>
      <c r="F41" s="21" t="s">
        <v>23</v>
      </c>
      <c r="G41" s="21" t="s">
        <v>32</v>
      </c>
      <c r="H41" s="21" t="s">
        <v>23</v>
      </c>
      <c r="I41" s="21" t="s">
        <v>52</v>
      </c>
      <c r="J41" s="26" t="s">
        <v>23</v>
      </c>
      <c r="K41" s="30" t="s">
        <v>42</v>
      </c>
    </row>
    <row r="42" spans="1:23" customFormat="1" x14ac:dyDescent="0.25">
      <c r="A42" s="29" t="s">
        <v>81</v>
      </c>
      <c r="B42" s="21">
        <v>11246</v>
      </c>
      <c r="C42" s="22">
        <v>0.40200000000000002</v>
      </c>
      <c r="D42" s="21" t="s">
        <v>23</v>
      </c>
      <c r="E42" s="21" t="s">
        <v>41</v>
      </c>
      <c r="F42" s="21" t="s">
        <v>23</v>
      </c>
      <c r="G42" s="21" t="s">
        <v>32</v>
      </c>
      <c r="H42" s="21" t="s">
        <v>23</v>
      </c>
      <c r="I42" s="21" t="s">
        <v>23</v>
      </c>
      <c r="J42" s="26" t="s">
        <v>23</v>
      </c>
      <c r="K42" s="30" t="s">
        <v>82</v>
      </c>
    </row>
    <row r="43" spans="1:23" customFormat="1" x14ac:dyDescent="0.25">
      <c r="A43" s="29" t="s">
        <v>87</v>
      </c>
      <c r="B43" s="21">
        <v>10591</v>
      </c>
      <c r="C43" s="22">
        <v>0.433</v>
      </c>
      <c r="D43" s="21" t="s">
        <v>23</v>
      </c>
      <c r="E43" s="21" t="s">
        <v>41</v>
      </c>
      <c r="F43" s="21" t="s">
        <v>23</v>
      </c>
      <c r="G43" s="21" t="s">
        <v>32</v>
      </c>
      <c r="H43" s="21" t="s">
        <v>23</v>
      </c>
      <c r="I43" s="21" t="s">
        <v>23</v>
      </c>
      <c r="J43" s="26" t="s">
        <v>23</v>
      </c>
      <c r="K43" s="30" t="s">
        <v>130</v>
      </c>
    </row>
    <row r="44" spans="1:23" customFormat="1" ht="30" x14ac:dyDescent="0.25">
      <c r="A44" s="29" t="s">
        <v>96</v>
      </c>
      <c r="B44" s="21">
        <v>9021</v>
      </c>
      <c r="C44" s="22">
        <v>0.56799999999999995</v>
      </c>
      <c r="D44" s="21" t="s">
        <v>98</v>
      </c>
      <c r="E44" s="21" t="s">
        <v>41</v>
      </c>
      <c r="F44" s="21" t="s">
        <v>23</v>
      </c>
      <c r="G44" s="21"/>
      <c r="H44" s="21" t="s">
        <v>47</v>
      </c>
      <c r="I44" s="21" t="s">
        <v>97</v>
      </c>
      <c r="J44" s="40" t="s">
        <v>23</v>
      </c>
      <c r="K44" s="30" t="s">
        <v>130</v>
      </c>
    </row>
    <row r="45" spans="1:23" customFormat="1" x14ac:dyDescent="0.25">
      <c r="A45" s="29" t="s">
        <v>40</v>
      </c>
      <c r="B45" s="21">
        <v>9024</v>
      </c>
      <c r="C45" s="22">
        <v>0.47399999999999998</v>
      </c>
      <c r="D45" s="21" t="s">
        <v>23</v>
      </c>
      <c r="E45" s="21" t="s">
        <v>41</v>
      </c>
      <c r="F45" s="21" t="s">
        <v>23</v>
      </c>
      <c r="G45" s="21" t="s">
        <v>32</v>
      </c>
      <c r="H45" s="21" t="s">
        <v>23</v>
      </c>
      <c r="I45" s="21" t="s">
        <v>52</v>
      </c>
      <c r="J45" s="26" t="s">
        <v>23</v>
      </c>
      <c r="K45" s="30" t="s">
        <v>130</v>
      </c>
    </row>
    <row r="46" spans="1:23" customFormat="1" ht="13.9" customHeight="1" x14ac:dyDescent="0.25">
      <c r="A46" s="29" t="s">
        <v>83</v>
      </c>
      <c r="B46" s="21">
        <v>10743</v>
      </c>
      <c r="C46" s="22">
        <v>0.35099999999999998</v>
      </c>
      <c r="D46" s="21">
        <v>2</v>
      </c>
      <c r="E46" s="21" t="s">
        <v>84</v>
      </c>
      <c r="F46" s="21" t="s">
        <v>23</v>
      </c>
      <c r="G46" s="21" t="s">
        <v>32</v>
      </c>
      <c r="H46" s="21" t="s">
        <v>23</v>
      </c>
      <c r="I46" s="21" t="s">
        <v>85</v>
      </c>
      <c r="J46" s="26" t="s">
        <v>23</v>
      </c>
      <c r="K46" s="30" t="s">
        <v>86</v>
      </c>
    </row>
    <row r="47" spans="1:23" customFormat="1" ht="13.9" customHeight="1" x14ac:dyDescent="0.25">
      <c r="A47" s="29" t="s">
        <v>83</v>
      </c>
      <c r="B47" s="21">
        <v>10739</v>
      </c>
      <c r="C47" s="22">
        <v>0.35699999999999998</v>
      </c>
      <c r="D47" s="21">
        <v>4</v>
      </c>
      <c r="E47" s="21" t="s">
        <v>84</v>
      </c>
      <c r="F47" s="21" t="s">
        <v>23</v>
      </c>
      <c r="G47" s="21" t="s">
        <v>32</v>
      </c>
      <c r="H47" s="21" t="s">
        <v>23</v>
      </c>
      <c r="I47" s="21" t="s">
        <v>85</v>
      </c>
      <c r="J47" s="26" t="s">
        <v>23</v>
      </c>
      <c r="K47" s="30" t="s">
        <v>86</v>
      </c>
    </row>
    <row r="48" spans="1:23" customFormat="1" ht="30" x14ac:dyDescent="0.25">
      <c r="A48" s="29" t="s">
        <v>44</v>
      </c>
      <c r="B48" s="21">
        <v>11135</v>
      </c>
      <c r="C48" s="22">
        <v>0.38</v>
      </c>
      <c r="D48" s="21">
        <v>4</v>
      </c>
      <c r="E48" s="21" t="s">
        <v>84</v>
      </c>
      <c r="F48" s="21" t="s">
        <v>23</v>
      </c>
      <c r="G48" s="21" t="s">
        <v>32</v>
      </c>
      <c r="H48" s="21" t="s">
        <v>47</v>
      </c>
      <c r="I48" s="21" t="s">
        <v>23</v>
      </c>
      <c r="J48" s="26" t="s">
        <v>23</v>
      </c>
      <c r="K48" s="30" t="s">
        <v>48</v>
      </c>
    </row>
    <row r="49" spans="1:11" customFormat="1" ht="30.75" thickBot="1" x14ac:dyDescent="0.3">
      <c r="A49" s="32" t="s">
        <v>71</v>
      </c>
      <c r="B49" s="38">
        <v>175</v>
      </c>
      <c r="C49" s="34">
        <v>0.46</v>
      </c>
      <c r="D49" s="38" t="s">
        <v>23</v>
      </c>
      <c r="E49" s="38" t="s">
        <v>41</v>
      </c>
      <c r="F49" s="38" t="s">
        <v>23</v>
      </c>
      <c r="G49" s="38" t="s">
        <v>32</v>
      </c>
      <c r="H49" s="38" t="s">
        <v>50</v>
      </c>
      <c r="I49" s="38" t="s">
        <v>73</v>
      </c>
      <c r="J49" s="33" t="s">
        <v>23</v>
      </c>
      <c r="K49" s="39" t="s">
        <v>72</v>
      </c>
    </row>
    <row r="50" spans="1:11" customFormat="1" x14ac:dyDescent="0.25">
      <c r="A50" s="11"/>
      <c r="B50" s="12"/>
      <c r="C50" s="12"/>
      <c r="D50" s="12"/>
      <c r="E50" s="12"/>
      <c r="F50" s="12"/>
      <c r="G50" s="12"/>
      <c r="H50" s="12"/>
      <c r="I50" s="12"/>
      <c r="J50" s="12"/>
      <c r="K50" s="13"/>
    </row>
    <row r="51" spans="1:11" customFormat="1" ht="16.5" thickBot="1" x14ac:dyDescent="0.3">
      <c r="A51" s="19" t="s">
        <v>135</v>
      </c>
      <c r="B51" s="15"/>
      <c r="C51" s="15"/>
      <c r="D51" s="15"/>
      <c r="E51" s="15"/>
      <c r="F51" s="15"/>
      <c r="G51" s="15"/>
      <c r="H51" s="15"/>
      <c r="I51" s="15"/>
      <c r="J51" s="15"/>
      <c r="K51" s="16"/>
    </row>
    <row r="52" spans="1:11" customFormat="1" ht="30" x14ac:dyDescent="0.25">
      <c r="A52" s="43" t="s">
        <v>18</v>
      </c>
      <c r="B52" s="9" t="s">
        <v>9</v>
      </c>
      <c r="C52" s="9" t="s">
        <v>20</v>
      </c>
      <c r="D52" s="9" t="s">
        <v>137</v>
      </c>
      <c r="E52" s="9" t="s">
        <v>19</v>
      </c>
      <c r="F52" s="9" t="s">
        <v>1</v>
      </c>
      <c r="G52" s="9" t="s">
        <v>24</v>
      </c>
      <c r="H52" s="9" t="s">
        <v>26</v>
      </c>
      <c r="I52" s="9" t="s">
        <v>27</v>
      </c>
      <c r="J52" s="9" t="s">
        <v>28</v>
      </c>
      <c r="K52" s="10" t="s">
        <v>21</v>
      </c>
    </row>
    <row r="53" spans="1:11" customFormat="1" x14ac:dyDescent="0.25">
      <c r="A53" s="29" t="s">
        <v>43</v>
      </c>
      <c r="B53" s="24">
        <v>5244</v>
      </c>
      <c r="C53" s="41">
        <v>0.35</v>
      </c>
      <c r="D53" s="24" t="s">
        <v>23</v>
      </c>
      <c r="E53" s="24" t="s">
        <v>41</v>
      </c>
      <c r="F53" s="24" t="s">
        <v>23</v>
      </c>
      <c r="G53" s="24" t="s">
        <v>32</v>
      </c>
      <c r="H53" s="24" t="s">
        <v>23</v>
      </c>
      <c r="I53" s="24" t="s">
        <v>23</v>
      </c>
      <c r="J53" s="24" t="s">
        <v>23</v>
      </c>
      <c r="K53" s="30" t="s">
        <v>33</v>
      </c>
    </row>
    <row r="54" spans="1:11" customFormat="1" x14ac:dyDescent="0.25">
      <c r="A54" s="29" t="s">
        <v>88</v>
      </c>
      <c r="B54" s="24">
        <v>8790</v>
      </c>
      <c r="C54" s="41">
        <v>8.7999999999999995E-2</v>
      </c>
      <c r="D54" s="42" t="s">
        <v>136</v>
      </c>
      <c r="E54" s="24" t="s">
        <v>41</v>
      </c>
      <c r="F54" s="24" t="s">
        <v>23</v>
      </c>
      <c r="G54" s="24" t="s">
        <v>23</v>
      </c>
      <c r="H54" s="24" t="s">
        <v>89</v>
      </c>
      <c r="I54" s="24" t="s">
        <v>90</v>
      </c>
      <c r="J54" s="24">
        <v>4</v>
      </c>
      <c r="K54" s="30" t="s">
        <v>91</v>
      </c>
    </row>
    <row r="55" spans="1:11" customFormat="1" x14ac:dyDescent="0.25">
      <c r="A55" s="29" t="s">
        <v>92</v>
      </c>
      <c r="B55" s="24">
        <v>4123</v>
      </c>
      <c r="C55" s="41">
        <v>0.4</v>
      </c>
      <c r="D55" s="42" t="s">
        <v>23</v>
      </c>
      <c r="E55" s="24" t="s">
        <v>41</v>
      </c>
      <c r="F55" s="24" t="s">
        <v>23</v>
      </c>
      <c r="G55" s="24" t="s">
        <v>32</v>
      </c>
      <c r="H55" s="24" t="s">
        <v>23</v>
      </c>
      <c r="I55" s="24" t="s">
        <v>23</v>
      </c>
      <c r="J55" s="24" t="s">
        <v>29</v>
      </c>
      <c r="K55" s="30"/>
    </row>
    <row r="56" spans="1:11" customFormat="1" x14ac:dyDescent="0.25">
      <c r="A56" s="29" t="s">
        <v>93</v>
      </c>
      <c r="B56" s="24">
        <v>436</v>
      </c>
      <c r="C56" s="41">
        <v>0.42</v>
      </c>
      <c r="D56" s="42" t="s">
        <v>23</v>
      </c>
      <c r="E56" s="24" t="s">
        <v>94</v>
      </c>
      <c r="F56" s="24" t="s">
        <v>95</v>
      </c>
      <c r="G56" s="24" t="s">
        <v>23</v>
      </c>
      <c r="H56" s="24" t="s">
        <v>23</v>
      </c>
      <c r="I56" s="24" t="s">
        <v>23</v>
      </c>
      <c r="J56" s="24" t="s">
        <v>23</v>
      </c>
      <c r="K56" s="30"/>
    </row>
    <row r="57" spans="1:11" customFormat="1" ht="30.75" thickBot="1" x14ac:dyDescent="0.3">
      <c r="A57" s="32" t="s">
        <v>102</v>
      </c>
      <c r="B57" s="36">
        <v>9918</v>
      </c>
      <c r="C57" s="44">
        <v>0.13</v>
      </c>
      <c r="D57" s="45" t="s">
        <v>23</v>
      </c>
      <c r="E57" s="36" t="s">
        <v>41</v>
      </c>
      <c r="F57" s="36" t="s">
        <v>23</v>
      </c>
      <c r="G57" s="36" t="s">
        <v>32</v>
      </c>
      <c r="H57" s="36" t="s">
        <v>23</v>
      </c>
      <c r="I57" s="36" t="s">
        <v>23</v>
      </c>
      <c r="J57" s="36" t="s">
        <v>23</v>
      </c>
      <c r="K57" s="39"/>
    </row>
    <row r="58" spans="1:11" x14ac:dyDescent="0.25">
      <c r="A58" s="46"/>
      <c r="K58" s="47"/>
    </row>
    <row r="59" spans="1:11" ht="15.75" thickBot="1" x14ac:dyDescent="0.3">
      <c r="A59" s="5" t="s">
        <v>140</v>
      </c>
    </row>
  </sheetData>
  <sheetProtection algorithmName="SHA-512" hashValue="v4SR//lfjNk75PDPKN4qut2XPsCh3pvF3A8JXuTeeDTXILnlxpmJo8n7kHZPfVhV5KkXjACPIZjBz0YJsoSExg==" saltValue="1tcdpxHmW0cTgKLwA1wAWg==" spinCount="100000" sheet="1" formatCells="0" formatColumns="0" formatRows="0" insertColumns="0" insertRows="0" insertHyperlinks="0" deleteColumns="0" deleteRows="0" sort="0" autoFilter="0" pivotTables="0"/>
  <pageMargins left="0.7" right="0.7" top="0.75" bottom="0.75" header="0.3" footer="0.3"/>
  <pageSetup paperSize="3" scale="77" orientation="landscape" horizontalDpi="1200" verticalDpi="1200" r:id="rId1"/>
  <rowBreaks count="1" manualBreakCount="1">
    <brk id="36" max="16383" man="1"/>
  </rowBreaks>
  <colBreaks count="1" manualBreakCount="1">
    <brk id="11"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95301D-3E64-4D92-BC96-37F0595C57CA}">
  <dimension ref="A1:L73"/>
  <sheetViews>
    <sheetView topLeftCell="A34" zoomScale="75" zoomScaleNormal="75" workbookViewId="0">
      <selection activeCell="B83" sqref="B83"/>
    </sheetView>
  </sheetViews>
  <sheetFormatPr defaultRowHeight="15" x14ac:dyDescent="0.25"/>
  <cols>
    <col min="1" max="1" width="21.85546875" style="5" bestFit="1" customWidth="1"/>
    <col min="2" max="2" width="64.7109375" style="5" customWidth="1"/>
    <col min="3" max="3" width="62" style="5" customWidth="1"/>
    <col min="4" max="4" width="58.5703125" style="5" customWidth="1"/>
    <col min="5" max="5" width="41.140625" style="5" customWidth="1"/>
    <col min="6" max="6" width="17.140625" style="5" customWidth="1"/>
    <col min="7" max="7" width="8.7109375" style="5" bestFit="1" customWidth="1"/>
    <col min="8" max="8" width="10.28515625" style="5" bestFit="1" customWidth="1"/>
    <col min="9" max="9" width="15.140625" style="5" customWidth="1"/>
    <col min="10" max="10" width="12.28515625" style="5" bestFit="1" customWidth="1"/>
    <col min="11" max="11" width="11.42578125" style="5" bestFit="1" customWidth="1"/>
    <col min="12" max="12" width="77.42578125" style="5" bestFit="1" customWidth="1"/>
    <col min="13" max="16384" width="9.140625" style="5"/>
  </cols>
  <sheetData>
    <row r="1" spans="1:6" x14ac:dyDescent="0.25">
      <c r="A1" s="5" t="s">
        <v>13</v>
      </c>
      <c r="B1" s="5" t="s">
        <v>10</v>
      </c>
      <c r="C1" s="5" t="s">
        <v>11</v>
      </c>
      <c r="D1" s="5" t="s">
        <v>171</v>
      </c>
      <c r="E1" s="5" t="s">
        <v>172</v>
      </c>
      <c r="F1" s="5" t="s">
        <v>0</v>
      </c>
    </row>
    <row r="2" spans="1:6" ht="30" x14ac:dyDescent="0.25">
      <c r="A2" s="5" t="s">
        <v>10</v>
      </c>
      <c r="B2" s="12" t="s">
        <v>103</v>
      </c>
      <c r="C2" s="12" t="s">
        <v>37</v>
      </c>
      <c r="D2" s="12" t="s">
        <v>40</v>
      </c>
      <c r="E2" s="12" t="s">
        <v>43</v>
      </c>
      <c r="F2" s="5" t="s">
        <v>175</v>
      </c>
    </row>
    <row r="3" spans="1:6" ht="30" x14ac:dyDescent="0.25">
      <c r="A3" s="5" t="s">
        <v>11</v>
      </c>
      <c r="B3" s="12" t="s">
        <v>106</v>
      </c>
      <c r="C3" s="12" t="s">
        <v>38</v>
      </c>
      <c r="D3" s="12" t="s">
        <v>81</v>
      </c>
      <c r="E3" s="12" t="s">
        <v>88</v>
      </c>
      <c r="F3" s="5" t="s">
        <v>176</v>
      </c>
    </row>
    <row r="4" spans="1:6" ht="30" x14ac:dyDescent="0.25">
      <c r="A4" s="5" t="s">
        <v>171</v>
      </c>
      <c r="B4" s="12" t="s">
        <v>44</v>
      </c>
      <c r="C4" s="12" t="s">
        <v>39</v>
      </c>
      <c r="D4" s="12" t="s">
        <v>87</v>
      </c>
      <c r="E4" s="12" t="s">
        <v>92</v>
      </c>
      <c r="F4" s="5" t="s">
        <v>177</v>
      </c>
    </row>
    <row r="5" spans="1:6" ht="45" x14ac:dyDescent="0.25">
      <c r="A5" s="5" t="s">
        <v>172</v>
      </c>
      <c r="B5" s="12" t="s">
        <v>49</v>
      </c>
      <c r="C5" s="12" t="s">
        <v>160</v>
      </c>
      <c r="D5" s="12" t="s">
        <v>96</v>
      </c>
      <c r="E5" s="12" t="s">
        <v>93</v>
      </c>
    </row>
    <row r="6" spans="1:6" ht="45" x14ac:dyDescent="0.25">
      <c r="B6" s="12" t="s">
        <v>157</v>
      </c>
      <c r="C6" s="12" t="s">
        <v>161</v>
      </c>
      <c r="D6" s="12" t="s">
        <v>40</v>
      </c>
      <c r="E6" s="12" t="s">
        <v>102</v>
      </c>
    </row>
    <row r="7" spans="1:6" x14ac:dyDescent="0.25">
      <c r="B7" s="12" t="s">
        <v>158</v>
      </c>
      <c r="C7" s="12" t="s">
        <v>162</v>
      </c>
      <c r="D7" s="12" t="s">
        <v>167</v>
      </c>
    </row>
    <row r="8" spans="1:6" ht="30" x14ac:dyDescent="0.25">
      <c r="B8" s="12" t="s">
        <v>159</v>
      </c>
      <c r="C8" s="12" t="s">
        <v>163</v>
      </c>
      <c r="D8" s="12" t="s">
        <v>168</v>
      </c>
    </row>
    <row r="9" spans="1:6" ht="30" x14ac:dyDescent="0.25">
      <c r="C9" s="12" t="s">
        <v>165</v>
      </c>
      <c r="D9" s="12" t="s">
        <v>44</v>
      </c>
    </row>
    <row r="10" spans="1:6" ht="30" x14ac:dyDescent="0.25">
      <c r="C10" s="12" t="s">
        <v>164</v>
      </c>
      <c r="D10" s="12" t="s">
        <v>71</v>
      </c>
    </row>
    <row r="11" spans="1:6" ht="30" x14ac:dyDescent="0.25">
      <c r="C11" s="12" t="s">
        <v>31</v>
      </c>
    </row>
    <row r="12" spans="1:6" ht="30" x14ac:dyDescent="0.25">
      <c r="C12" s="12" t="s">
        <v>34</v>
      </c>
    </row>
    <row r="13" spans="1:6" ht="30" x14ac:dyDescent="0.25">
      <c r="C13" s="12" t="s">
        <v>79</v>
      </c>
    </row>
    <row r="14" spans="1:6" ht="30" x14ac:dyDescent="0.25">
      <c r="C14" s="66" t="s">
        <v>183</v>
      </c>
    </row>
    <row r="15" spans="1:6" ht="30" x14ac:dyDescent="0.25">
      <c r="C15" s="66" t="s">
        <v>184</v>
      </c>
    </row>
    <row r="16" spans="1:6" ht="30" x14ac:dyDescent="0.25">
      <c r="C16" s="12" t="s">
        <v>99</v>
      </c>
    </row>
    <row r="17" spans="1:12" x14ac:dyDescent="0.25">
      <c r="C17" s="12" t="s">
        <v>170</v>
      </c>
    </row>
    <row r="18" spans="1:12" x14ac:dyDescent="0.25">
      <c r="C18" s="12" t="s">
        <v>169</v>
      </c>
    </row>
    <row r="19" spans="1:12" ht="30" x14ac:dyDescent="0.25">
      <c r="C19" s="12" t="s">
        <v>118</v>
      </c>
    </row>
    <row r="20" spans="1:12" x14ac:dyDescent="0.25">
      <c r="C20" s="12" t="s">
        <v>119</v>
      </c>
    </row>
    <row r="21" spans="1:12" ht="30" x14ac:dyDescent="0.25">
      <c r="C21" s="12" t="s">
        <v>121</v>
      </c>
    </row>
    <row r="22" spans="1:12" x14ac:dyDescent="0.25">
      <c r="C22" s="12" t="s">
        <v>124</v>
      </c>
    </row>
    <row r="25" spans="1:12" ht="15.75" thickBot="1" x14ac:dyDescent="0.3"/>
    <row r="26" spans="1:12" ht="30.75" thickBot="1" x14ac:dyDescent="0.3">
      <c r="A26" s="62" t="s">
        <v>141</v>
      </c>
      <c r="B26" s="63" t="s">
        <v>18</v>
      </c>
      <c r="C26" s="64" t="s">
        <v>9</v>
      </c>
      <c r="D26" s="64" t="s">
        <v>20</v>
      </c>
      <c r="E26" s="64" t="s">
        <v>137</v>
      </c>
      <c r="F26" s="64" t="s">
        <v>19</v>
      </c>
      <c r="G26" s="64" t="s">
        <v>1</v>
      </c>
      <c r="H26" s="64" t="s">
        <v>24</v>
      </c>
      <c r="I26" s="64" t="s">
        <v>46</v>
      </c>
      <c r="J26" s="64" t="s">
        <v>26</v>
      </c>
      <c r="K26" s="64" t="s">
        <v>69</v>
      </c>
      <c r="L26" s="65" t="s">
        <v>174</v>
      </c>
    </row>
    <row r="27" spans="1:12" ht="30" x14ac:dyDescent="0.25">
      <c r="A27" s="50" t="s">
        <v>10</v>
      </c>
      <c r="B27" s="49" t="s">
        <v>103</v>
      </c>
      <c r="C27" s="49">
        <v>10288</v>
      </c>
      <c r="D27" s="51">
        <v>0.31</v>
      </c>
      <c r="E27" s="52">
        <v>2</v>
      </c>
      <c r="F27" s="49" t="s">
        <v>23</v>
      </c>
      <c r="G27" s="49" t="s">
        <v>104</v>
      </c>
      <c r="H27" s="49" t="s">
        <v>23</v>
      </c>
      <c r="I27" s="49" t="s">
        <v>23</v>
      </c>
      <c r="J27" s="49" t="s">
        <v>23</v>
      </c>
      <c r="K27" s="49" t="s">
        <v>23</v>
      </c>
      <c r="L27" s="53" t="s">
        <v>105</v>
      </c>
    </row>
    <row r="28" spans="1:12" ht="30" x14ac:dyDescent="0.25">
      <c r="A28" s="54" t="s">
        <v>10</v>
      </c>
      <c r="B28" s="24" t="s">
        <v>106</v>
      </c>
      <c r="C28" s="24">
        <v>10613</v>
      </c>
      <c r="D28" s="41">
        <v>0.27500000000000002</v>
      </c>
      <c r="E28" s="55">
        <v>2</v>
      </c>
      <c r="F28" s="24" t="s">
        <v>108</v>
      </c>
      <c r="G28" s="24" t="s">
        <v>23</v>
      </c>
      <c r="H28" s="24" t="s">
        <v>107</v>
      </c>
      <c r="I28" s="24" t="s">
        <v>23</v>
      </c>
      <c r="J28" s="24" t="s">
        <v>109</v>
      </c>
      <c r="K28" s="24" t="s">
        <v>23</v>
      </c>
      <c r="L28" s="31" t="s">
        <v>110</v>
      </c>
    </row>
    <row r="29" spans="1:12" ht="30" x14ac:dyDescent="0.25">
      <c r="A29" s="54" t="s">
        <v>10</v>
      </c>
      <c r="B29" s="24" t="s">
        <v>44</v>
      </c>
      <c r="C29" s="24">
        <v>11135</v>
      </c>
      <c r="D29" s="41">
        <v>0.38</v>
      </c>
      <c r="E29" s="56">
        <v>4</v>
      </c>
      <c r="F29" s="24" t="s">
        <v>45</v>
      </c>
      <c r="G29" s="24" t="s">
        <v>23</v>
      </c>
      <c r="H29" s="24" t="s">
        <v>32</v>
      </c>
      <c r="I29" s="24" t="s">
        <v>47</v>
      </c>
      <c r="J29" s="24" t="s">
        <v>23</v>
      </c>
      <c r="K29" s="24" t="s">
        <v>23</v>
      </c>
      <c r="L29" s="31" t="s">
        <v>48</v>
      </c>
    </row>
    <row r="30" spans="1:12" ht="30" x14ac:dyDescent="0.25">
      <c r="A30" s="54" t="s">
        <v>10</v>
      </c>
      <c r="B30" s="24" t="s">
        <v>49</v>
      </c>
      <c r="C30" s="24">
        <v>2219</v>
      </c>
      <c r="D30" s="41">
        <v>0.7077</v>
      </c>
      <c r="E30" s="56">
        <v>4</v>
      </c>
      <c r="F30" s="24" t="s">
        <v>45</v>
      </c>
      <c r="G30" s="24" t="s">
        <v>23</v>
      </c>
      <c r="H30" s="24" t="s">
        <v>32</v>
      </c>
      <c r="I30" s="24" t="s">
        <v>50</v>
      </c>
      <c r="J30" s="24" t="s">
        <v>51</v>
      </c>
      <c r="K30" s="24" t="s">
        <v>23</v>
      </c>
      <c r="L30" s="31"/>
    </row>
    <row r="31" spans="1:12" x14ac:dyDescent="0.25">
      <c r="A31" s="54" t="s">
        <v>10</v>
      </c>
      <c r="B31" s="24" t="s">
        <v>157</v>
      </c>
      <c r="C31" s="24">
        <v>2516</v>
      </c>
      <c r="D31" s="41">
        <v>0.19</v>
      </c>
      <c r="E31" s="56">
        <v>4</v>
      </c>
      <c r="F31" s="24" t="s">
        <v>66</v>
      </c>
      <c r="G31" s="24" t="s">
        <v>23</v>
      </c>
      <c r="H31" s="24" t="s">
        <v>32</v>
      </c>
      <c r="I31" s="24" t="s">
        <v>23</v>
      </c>
      <c r="J31" s="24" t="s">
        <v>68</v>
      </c>
      <c r="K31" s="24" t="s">
        <v>70</v>
      </c>
      <c r="L31" s="31" t="s">
        <v>128</v>
      </c>
    </row>
    <row r="32" spans="1:12" x14ac:dyDescent="0.25">
      <c r="A32" s="54" t="s">
        <v>10</v>
      </c>
      <c r="B32" s="24" t="s">
        <v>158</v>
      </c>
      <c r="C32" s="24">
        <v>2515</v>
      </c>
      <c r="D32" s="41">
        <v>0.36</v>
      </c>
      <c r="E32" s="56">
        <v>4</v>
      </c>
      <c r="F32" s="24" t="s">
        <v>67</v>
      </c>
      <c r="G32" s="24" t="s">
        <v>23</v>
      </c>
      <c r="H32" s="24" t="s">
        <v>32</v>
      </c>
      <c r="I32" s="24" t="s">
        <v>23</v>
      </c>
      <c r="J32" s="24" t="s">
        <v>68</v>
      </c>
      <c r="K32" s="24" t="s">
        <v>70</v>
      </c>
      <c r="L32" s="31" t="s">
        <v>128</v>
      </c>
    </row>
    <row r="33" spans="1:12" ht="60" x14ac:dyDescent="0.25">
      <c r="A33" s="54" t="s">
        <v>10</v>
      </c>
      <c r="B33" s="24" t="s">
        <v>159</v>
      </c>
      <c r="C33" s="24">
        <v>2514</v>
      </c>
      <c r="D33" s="41">
        <v>0.23</v>
      </c>
      <c r="E33" s="56">
        <v>4</v>
      </c>
      <c r="F33" s="24" t="s">
        <v>127</v>
      </c>
      <c r="G33" s="24" t="s">
        <v>23</v>
      </c>
      <c r="H33" s="24" t="s">
        <v>32</v>
      </c>
      <c r="I33" s="24" t="s">
        <v>23</v>
      </c>
      <c r="J33" s="24" t="s">
        <v>68</v>
      </c>
      <c r="K33" s="24" t="s">
        <v>70</v>
      </c>
      <c r="L33" s="31" t="s">
        <v>128</v>
      </c>
    </row>
    <row r="34" spans="1:12" ht="29.25" x14ac:dyDescent="0.25">
      <c r="A34" s="58"/>
      <c r="B34" s="59" t="s">
        <v>18</v>
      </c>
      <c r="C34" s="59" t="s">
        <v>9</v>
      </c>
      <c r="D34" s="60" t="s">
        <v>20</v>
      </c>
      <c r="E34" s="59" t="s">
        <v>137</v>
      </c>
      <c r="F34" s="59" t="s">
        <v>19</v>
      </c>
      <c r="G34" s="59" t="s">
        <v>1</v>
      </c>
      <c r="H34" s="59" t="s">
        <v>24</v>
      </c>
      <c r="I34" s="59" t="s">
        <v>26</v>
      </c>
      <c r="J34" s="59" t="s">
        <v>27</v>
      </c>
      <c r="K34" s="59" t="s">
        <v>28</v>
      </c>
      <c r="L34" s="61" t="s">
        <v>21</v>
      </c>
    </row>
    <row r="35" spans="1:12" ht="30" x14ac:dyDescent="0.25">
      <c r="A35" s="54" t="s">
        <v>11</v>
      </c>
      <c r="B35" s="24" t="s">
        <v>37</v>
      </c>
      <c r="C35" s="24">
        <v>209</v>
      </c>
      <c r="D35" s="41">
        <v>0.35</v>
      </c>
      <c r="E35" s="24">
        <v>2</v>
      </c>
      <c r="F35" s="24" t="s">
        <v>23</v>
      </c>
      <c r="G35" s="24" t="s">
        <v>23</v>
      </c>
      <c r="H35" s="24" t="s">
        <v>32</v>
      </c>
      <c r="I35" s="24" t="s">
        <v>23</v>
      </c>
      <c r="J35" s="24" t="s">
        <v>23</v>
      </c>
      <c r="K35" s="24" t="s">
        <v>23</v>
      </c>
      <c r="L35" s="31" t="s">
        <v>33</v>
      </c>
    </row>
    <row r="36" spans="1:12" ht="30" x14ac:dyDescent="0.25">
      <c r="A36" s="54" t="s">
        <v>11</v>
      </c>
      <c r="B36" s="24" t="s">
        <v>38</v>
      </c>
      <c r="C36" s="24">
        <v>206</v>
      </c>
      <c r="D36" s="41">
        <v>0.72</v>
      </c>
      <c r="E36" s="24">
        <v>2</v>
      </c>
      <c r="F36" s="24" t="s">
        <v>23</v>
      </c>
      <c r="G36" s="24" t="s">
        <v>23</v>
      </c>
      <c r="H36" s="24" t="s">
        <v>32</v>
      </c>
      <c r="I36" s="24" t="s">
        <v>23</v>
      </c>
      <c r="J36" s="24" t="s">
        <v>23</v>
      </c>
      <c r="K36" s="24" t="s">
        <v>23</v>
      </c>
      <c r="L36" s="31" t="s">
        <v>25</v>
      </c>
    </row>
    <row r="37" spans="1:12" ht="30" x14ac:dyDescent="0.25">
      <c r="A37" s="54" t="s">
        <v>11</v>
      </c>
      <c r="B37" s="24" t="s">
        <v>39</v>
      </c>
      <c r="C37" s="24">
        <v>11240</v>
      </c>
      <c r="D37" s="41">
        <v>0.2</v>
      </c>
      <c r="E37" s="24">
        <v>2</v>
      </c>
      <c r="F37" s="24" t="s">
        <v>23</v>
      </c>
      <c r="G37" s="24" t="s">
        <v>23</v>
      </c>
      <c r="H37" s="24" t="s">
        <v>23</v>
      </c>
      <c r="I37" s="24" t="s">
        <v>60</v>
      </c>
      <c r="J37" s="24" t="s">
        <v>58</v>
      </c>
      <c r="K37" s="24" t="s">
        <v>29</v>
      </c>
      <c r="L37" s="31" t="s">
        <v>25</v>
      </c>
    </row>
    <row r="38" spans="1:12" x14ac:dyDescent="0.25">
      <c r="A38" s="54" t="s">
        <v>11</v>
      </c>
      <c r="B38" s="24" t="s">
        <v>160</v>
      </c>
      <c r="C38" s="24">
        <v>7996</v>
      </c>
      <c r="D38" s="41">
        <v>0.252</v>
      </c>
      <c r="E38" s="24">
        <v>2</v>
      </c>
      <c r="F38" s="24" t="s">
        <v>23</v>
      </c>
      <c r="G38" s="24" t="s">
        <v>23</v>
      </c>
      <c r="H38" s="24" t="s">
        <v>23</v>
      </c>
      <c r="I38" s="24" t="s">
        <v>62</v>
      </c>
      <c r="J38" s="24" t="s">
        <v>112</v>
      </c>
      <c r="K38" s="24">
        <v>3</v>
      </c>
      <c r="L38" s="31" t="s">
        <v>113</v>
      </c>
    </row>
    <row r="39" spans="1:12" x14ac:dyDescent="0.25">
      <c r="A39" s="54" t="s">
        <v>11</v>
      </c>
      <c r="B39" s="24" t="s">
        <v>161</v>
      </c>
      <c r="C39" s="24">
        <v>7997</v>
      </c>
      <c r="D39" s="41">
        <v>7.5999999999999998E-2</v>
      </c>
      <c r="E39" s="24">
        <v>2</v>
      </c>
      <c r="F39" s="24" t="s">
        <v>23</v>
      </c>
      <c r="G39" s="24" t="s">
        <v>23</v>
      </c>
      <c r="H39" s="24" t="s">
        <v>23</v>
      </c>
      <c r="I39" s="24" t="s">
        <v>114</v>
      </c>
      <c r="J39" s="24" t="s">
        <v>115</v>
      </c>
      <c r="K39" s="24">
        <v>4</v>
      </c>
      <c r="L39" s="31" t="s">
        <v>113</v>
      </c>
    </row>
    <row r="40" spans="1:12" x14ac:dyDescent="0.25">
      <c r="A40" s="54" t="s">
        <v>11</v>
      </c>
      <c r="B40" s="24" t="s">
        <v>162</v>
      </c>
      <c r="C40" s="24">
        <v>7981</v>
      </c>
      <c r="D40" s="41">
        <v>0.28399999999999997</v>
      </c>
      <c r="E40" s="24">
        <v>2</v>
      </c>
      <c r="F40" s="24" t="s">
        <v>23</v>
      </c>
      <c r="G40" s="24" t="s">
        <v>23</v>
      </c>
      <c r="H40" s="24" t="s">
        <v>23</v>
      </c>
      <c r="I40" s="24" t="s">
        <v>64</v>
      </c>
      <c r="J40" s="24" t="s">
        <v>53</v>
      </c>
      <c r="K40" s="24">
        <v>3</v>
      </c>
      <c r="L40" s="31" t="s">
        <v>25</v>
      </c>
    </row>
    <row r="41" spans="1:12" x14ac:dyDescent="0.25">
      <c r="A41" s="54" t="s">
        <v>11</v>
      </c>
      <c r="B41" s="24" t="s">
        <v>163</v>
      </c>
      <c r="C41" s="24">
        <v>7982</v>
      </c>
      <c r="D41" s="41">
        <v>0.38600000000000001</v>
      </c>
      <c r="E41" s="24">
        <v>2</v>
      </c>
      <c r="F41" s="24" t="s">
        <v>23</v>
      </c>
      <c r="G41" s="24" t="s">
        <v>23</v>
      </c>
      <c r="H41" s="24" t="s">
        <v>23</v>
      </c>
      <c r="I41" s="24" t="s">
        <v>63</v>
      </c>
      <c r="J41" s="24" t="s">
        <v>54</v>
      </c>
      <c r="K41" s="24">
        <v>4</v>
      </c>
      <c r="L41" s="31" t="s">
        <v>25</v>
      </c>
    </row>
    <row r="42" spans="1:12" ht="31.5" customHeight="1" x14ac:dyDescent="0.25">
      <c r="A42" s="54" t="s">
        <v>11</v>
      </c>
      <c r="B42" s="24" t="s">
        <v>165</v>
      </c>
      <c r="C42" s="24">
        <v>7966</v>
      </c>
      <c r="D42" s="41">
        <v>0.45900000000000002</v>
      </c>
      <c r="E42" s="24">
        <v>2</v>
      </c>
      <c r="F42" s="24" t="s">
        <v>23</v>
      </c>
      <c r="G42" s="24" t="s">
        <v>23</v>
      </c>
      <c r="H42" s="24" t="s">
        <v>23</v>
      </c>
      <c r="I42" s="24" t="s">
        <v>62</v>
      </c>
      <c r="J42" s="24" t="s">
        <v>55</v>
      </c>
      <c r="K42" s="24">
        <v>3</v>
      </c>
      <c r="L42" s="31" t="s">
        <v>25</v>
      </c>
    </row>
    <row r="43" spans="1:12" ht="30" x14ac:dyDescent="0.25">
      <c r="A43" s="54" t="s">
        <v>11</v>
      </c>
      <c r="B43" s="24" t="s">
        <v>164</v>
      </c>
      <c r="C43" s="24">
        <v>7967</v>
      </c>
      <c r="D43" s="41">
        <v>0.43099999999999999</v>
      </c>
      <c r="E43" s="24">
        <v>2</v>
      </c>
      <c r="F43" s="24" t="s">
        <v>23</v>
      </c>
      <c r="G43" s="24" t="s">
        <v>23</v>
      </c>
      <c r="H43" s="24" t="s">
        <v>23</v>
      </c>
      <c r="I43" s="24" t="s">
        <v>61</v>
      </c>
      <c r="J43" s="24" t="s">
        <v>56</v>
      </c>
      <c r="K43" s="24">
        <v>4</v>
      </c>
      <c r="L43" s="31" t="s">
        <v>25</v>
      </c>
    </row>
    <row r="44" spans="1:12" ht="30" x14ac:dyDescent="0.25">
      <c r="A44" s="54" t="s">
        <v>11</v>
      </c>
      <c r="B44" s="24" t="s">
        <v>31</v>
      </c>
      <c r="C44" s="24">
        <v>1410</v>
      </c>
      <c r="D44" s="41">
        <v>0.15</v>
      </c>
      <c r="E44" s="24">
        <v>2</v>
      </c>
      <c r="F44" s="24" t="s">
        <v>23</v>
      </c>
      <c r="G44" s="24" t="s">
        <v>23</v>
      </c>
      <c r="H44" s="24" t="s">
        <v>32</v>
      </c>
      <c r="I44" s="24" t="s">
        <v>23</v>
      </c>
      <c r="J44" s="24" t="s">
        <v>23</v>
      </c>
      <c r="K44" s="24" t="s">
        <v>23</v>
      </c>
      <c r="L44" s="31" t="s">
        <v>33</v>
      </c>
    </row>
    <row r="45" spans="1:12" ht="30" x14ac:dyDescent="0.25">
      <c r="A45" s="54" t="s">
        <v>11</v>
      </c>
      <c r="B45" s="24" t="s">
        <v>34</v>
      </c>
      <c r="C45" s="24">
        <v>7730</v>
      </c>
      <c r="D45" s="41">
        <v>0.14299999999999999</v>
      </c>
      <c r="E45" s="24">
        <v>2</v>
      </c>
      <c r="F45" s="24" t="s">
        <v>35</v>
      </c>
      <c r="G45" s="24" t="s">
        <v>23</v>
      </c>
      <c r="H45" s="24" t="s">
        <v>32</v>
      </c>
      <c r="I45" s="24" t="s">
        <v>59</v>
      </c>
      <c r="J45" s="24" t="s">
        <v>57</v>
      </c>
      <c r="K45" s="24" t="s">
        <v>29</v>
      </c>
      <c r="L45" s="31" t="s">
        <v>36</v>
      </c>
    </row>
    <row r="46" spans="1:12" ht="30" x14ac:dyDescent="0.25">
      <c r="A46" s="54" t="s">
        <v>11</v>
      </c>
      <c r="B46" s="24" t="s">
        <v>79</v>
      </c>
      <c r="C46" s="24">
        <v>10519</v>
      </c>
      <c r="D46" s="41">
        <v>0.36</v>
      </c>
      <c r="E46" s="24">
        <v>2</v>
      </c>
      <c r="F46" s="24" t="s">
        <v>23</v>
      </c>
      <c r="G46" s="24" t="s">
        <v>23</v>
      </c>
      <c r="H46" s="24" t="s">
        <v>23</v>
      </c>
      <c r="I46" s="24" t="s">
        <v>23</v>
      </c>
      <c r="J46" s="24" t="s">
        <v>23</v>
      </c>
      <c r="K46" s="24" t="s">
        <v>29</v>
      </c>
      <c r="L46" s="31" t="s">
        <v>80</v>
      </c>
    </row>
    <row r="47" spans="1:12" ht="30" x14ac:dyDescent="0.25">
      <c r="A47" s="54" t="s">
        <v>11</v>
      </c>
      <c r="B47" s="24" t="s">
        <v>99</v>
      </c>
      <c r="C47" s="24">
        <v>9821</v>
      </c>
      <c r="D47" s="41">
        <v>0.45</v>
      </c>
      <c r="E47" s="24">
        <v>4</v>
      </c>
      <c r="F47" s="24" t="s">
        <v>23</v>
      </c>
      <c r="G47" s="24" t="s">
        <v>23</v>
      </c>
      <c r="H47" s="24" t="s">
        <v>32</v>
      </c>
      <c r="I47" s="24" t="s">
        <v>100</v>
      </c>
      <c r="J47" s="24" t="s">
        <v>101</v>
      </c>
      <c r="K47" s="24">
        <v>3</v>
      </c>
      <c r="L47" s="31"/>
    </row>
    <row r="48" spans="1:12" x14ac:dyDescent="0.25">
      <c r="A48" s="54" t="s">
        <v>11</v>
      </c>
      <c r="B48" s="24" t="s">
        <v>170</v>
      </c>
      <c r="C48" s="24">
        <v>5531</v>
      </c>
      <c r="D48" s="41">
        <v>0.24</v>
      </c>
      <c r="E48" s="24" t="s">
        <v>129</v>
      </c>
      <c r="F48" s="24" t="s">
        <v>23</v>
      </c>
      <c r="G48" s="24" t="s">
        <v>23</v>
      </c>
      <c r="H48" s="24" t="s">
        <v>32</v>
      </c>
      <c r="I48" s="24" t="s">
        <v>116</v>
      </c>
      <c r="J48" s="24" t="s">
        <v>23</v>
      </c>
      <c r="K48" s="24" t="s">
        <v>29</v>
      </c>
      <c r="L48" s="31" t="s">
        <v>25</v>
      </c>
    </row>
    <row r="49" spans="1:12" x14ac:dyDescent="0.25">
      <c r="A49" s="54" t="s">
        <v>11</v>
      </c>
      <c r="B49" s="24" t="s">
        <v>169</v>
      </c>
      <c r="C49" s="24">
        <v>5525</v>
      </c>
      <c r="D49" s="41">
        <v>0.34399999999999997</v>
      </c>
      <c r="E49" s="24" t="s">
        <v>129</v>
      </c>
      <c r="F49" s="24" t="s">
        <v>23</v>
      </c>
      <c r="G49" s="24" t="s">
        <v>23</v>
      </c>
      <c r="H49" s="24" t="s">
        <v>32</v>
      </c>
      <c r="I49" s="24" t="s">
        <v>117</v>
      </c>
      <c r="J49" s="24" t="s">
        <v>23</v>
      </c>
      <c r="K49" s="24" t="s">
        <v>29</v>
      </c>
      <c r="L49" s="31" t="s">
        <v>25</v>
      </c>
    </row>
    <row r="50" spans="1:12" ht="30" x14ac:dyDescent="0.25">
      <c r="A50" s="54" t="s">
        <v>11</v>
      </c>
      <c r="B50" s="24" t="s">
        <v>118</v>
      </c>
      <c r="C50" s="24">
        <v>8473</v>
      </c>
      <c r="D50" s="41">
        <v>0.24</v>
      </c>
      <c r="E50" s="24" t="s">
        <v>129</v>
      </c>
      <c r="F50" s="24" t="s">
        <v>67</v>
      </c>
      <c r="G50" s="24" t="s">
        <v>23</v>
      </c>
      <c r="H50" s="24" t="s">
        <v>107</v>
      </c>
      <c r="I50" s="24" t="s">
        <v>23</v>
      </c>
      <c r="J50" s="24" t="s">
        <v>23</v>
      </c>
      <c r="K50" s="24">
        <v>4</v>
      </c>
      <c r="L50" s="31"/>
    </row>
    <row r="51" spans="1:12" x14ac:dyDescent="0.25">
      <c r="A51" s="54" t="s">
        <v>11</v>
      </c>
      <c r="B51" s="24" t="s">
        <v>119</v>
      </c>
      <c r="C51" s="24">
        <v>9404</v>
      </c>
      <c r="D51" s="41">
        <v>0.03</v>
      </c>
      <c r="E51" s="24" t="s">
        <v>23</v>
      </c>
      <c r="F51" s="24" t="s">
        <v>23</v>
      </c>
      <c r="G51" s="24" t="s">
        <v>23</v>
      </c>
      <c r="H51" s="24" t="s">
        <v>23</v>
      </c>
      <c r="I51" s="24" t="s">
        <v>23</v>
      </c>
      <c r="J51" s="24" t="s">
        <v>23</v>
      </c>
      <c r="K51" s="24" t="s">
        <v>29</v>
      </c>
      <c r="L51" s="31" t="s">
        <v>120</v>
      </c>
    </row>
    <row r="52" spans="1:12" ht="30" x14ac:dyDescent="0.25">
      <c r="A52" s="54" t="s">
        <v>11</v>
      </c>
      <c r="B52" s="24" t="s">
        <v>121</v>
      </c>
      <c r="C52" s="24">
        <v>10748</v>
      </c>
      <c r="D52" s="41">
        <v>0.34</v>
      </c>
      <c r="E52" s="24" t="s">
        <v>122</v>
      </c>
      <c r="F52" s="24" t="s">
        <v>35</v>
      </c>
      <c r="G52" s="24" t="s">
        <v>23</v>
      </c>
      <c r="H52" s="24" t="s">
        <v>32</v>
      </c>
      <c r="I52" s="24" t="s">
        <v>23</v>
      </c>
      <c r="J52" s="24" t="s">
        <v>23</v>
      </c>
      <c r="K52" s="24">
        <v>4</v>
      </c>
      <c r="L52" s="31" t="s">
        <v>123</v>
      </c>
    </row>
    <row r="53" spans="1:12" x14ac:dyDescent="0.25">
      <c r="A53" s="54" t="s">
        <v>11</v>
      </c>
      <c r="B53" s="24" t="s">
        <v>124</v>
      </c>
      <c r="C53" s="24">
        <v>8428</v>
      </c>
      <c r="D53" s="41">
        <v>0.442</v>
      </c>
      <c r="E53" s="24" t="s">
        <v>125</v>
      </c>
      <c r="F53" s="24" t="s">
        <v>23</v>
      </c>
      <c r="G53" s="24" t="s">
        <v>23</v>
      </c>
      <c r="H53" s="24" t="s">
        <v>23</v>
      </c>
      <c r="I53" s="24" t="s">
        <v>23</v>
      </c>
      <c r="J53" s="24" t="s">
        <v>23</v>
      </c>
      <c r="K53" s="24" t="s">
        <v>23</v>
      </c>
      <c r="L53" s="31" t="s">
        <v>126</v>
      </c>
    </row>
    <row r="54" spans="1:12" ht="30" x14ac:dyDescent="0.25">
      <c r="A54" s="54" t="s">
        <v>11</v>
      </c>
      <c r="B54" s="24" t="s">
        <v>183</v>
      </c>
      <c r="C54" s="24" t="s">
        <v>182</v>
      </c>
      <c r="D54" s="76">
        <v>0.5</v>
      </c>
      <c r="E54" s="42" t="s">
        <v>185</v>
      </c>
      <c r="F54" s="24" t="s">
        <v>23</v>
      </c>
      <c r="G54" s="24" t="s">
        <v>23</v>
      </c>
      <c r="H54" s="24" t="s">
        <v>32</v>
      </c>
      <c r="I54" s="24" t="s">
        <v>23</v>
      </c>
      <c r="J54" s="24" t="s">
        <v>23</v>
      </c>
      <c r="K54" s="24" t="s">
        <v>23</v>
      </c>
      <c r="L54" s="31" t="s">
        <v>189</v>
      </c>
    </row>
    <row r="55" spans="1:12" ht="30" x14ac:dyDescent="0.25">
      <c r="A55" s="54" t="s">
        <v>11</v>
      </c>
      <c r="B55" s="24" t="s">
        <v>184</v>
      </c>
      <c r="C55" s="24" t="s">
        <v>182</v>
      </c>
      <c r="D55" s="76">
        <v>0.25</v>
      </c>
      <c r="E55" s="42" t="s">
        <v>185</v>
      </c>
      <c r="F55" s="24" t="s">
        <v>23</v>
      </c>
      <c r="G55" s="24" t="s">
        <v>23</v>
      </c>
      <c r="H55" s="24" t="s">
        <v>32</v>
      </c>
      <c r="I55" s="24" t="s">
        <v>23</v>
      </c>
      <c r="J55" s="24" t="s">
        <v>23</v>
      </c>
      <c r="K55" s="24" t="s">
        <v>23</v>
      </c>
      <c r="L55" s="31" t="s">
        <v>189</v>
      </c>
    </row>
    <row r="56" spans="1:12" ht="29.25" x14ac:dyDescent="0.25">
      <c r="A56" s="58"/>
      <c r="B56" s="59" t="s">
        <v>18</v>
      </c>
      <c r="C56" s="59" t="s">
        <v>9</v>
      </c>
      <c r="D56" s="60" t="s">
        <v>20</v>
      </c>
      <c r="E56" s="59" t="s">
        <v>137</v>
      </c>
      <c r="F56" s="59" t="s">
        <v>19</v>
      </c>
      <c r="G56" s="59" t="s">
        <v>1</v>
      </c>
      <c r="H56" s="59" t="s">
        <v>24</v>
      </c>
      <c r="I56" s="59" t="s">
        <v>46</v>
      </c>
      <c r="J56" s="59" t="s">
        <v>26</v>
      </c>
      <c r="K56" s="59" t="s">
        <v>69</v>
      </c>
      <c r="L56" s="61" t="s">
        <v>21</v>
      </c>
    </row>
    <row r="57" spans="1:12" customFormat="1" x14ac:dyDescent="0.25">
      <c r="A57" s="54" t="s">
        <v>142</v>
      </c>
      <c r="B57" s="24" t="s">
        <v>40</v>
      </c>
      <c r="C57" s="24">
        <v>9024</v>
      </c>
      <c r="D57" s="41">
        <v>0.47399999999999998</v>
      </c>
      <c r="E57" s="24" t="s">
        <v>23</v>
      </c>
      <c r="F57" s="24" t="s">
        <v>41</v>
      </c>
      <c r="G57" s="24" t="s">
        <v>23</v>
      </c>
      <c r="H57" s="24" t="s">
        <v>32</v>
      </c>
      <c r="I57" s="24" t="s">
        <v>23</v>
      </c>
      <c r="J57" s="24" t="s">
        <v>52</v>
      </c>
      <c r="K57" s="24" t="s">
        <v>23</v>
      </c>
      <c r="L57" s="31" t="s">
        <v>42</v>
      </c>
    </row>
    <row r="58" spans="1:12" customFormat="1" x14ac:dyDescent="0.25">
      <c r="A58" s="54" t="s">
        <v>142</v>
      </c>
      <c r="B58" s="24" t="s">
        <v>81</v>
      </c>
      <c r="C58" s="24">
        <v>11246</v>
      </c>
      <c r="D58" s="41">
        <v>0.40200000000000002</v>
      </c>
      <c r="E58" s="24" t="s">
        <v>23</v>
      </c>
      <c r="F58" s="24" t="s">
        <v>41</v>
      </c>
      <c r="G58" s="24" t="s">
        <v>23</v>
      </c>
      <c r="H58" s="24" t="s">
        <v>32</v>
      </c>
      <c r="I58" s="24" t="s">
        <v>23</v>
      </c>
      <c r="J58" s="24" t="s">
        <v>23</v>
      </c>
      <c r="K58" s="24" t="s">
        <v>23</v>
      </c>
      <c r="L58" s="31" t="s">
        <v>82</v>
      </c>
    </row>
    <row r="59" spans="1:12" customFormat="1" x14ac:dyDescent="0.25">
      <c r="A59" s="54" t="s">
        <v>142</v>
      </c>
      <c r="B59" s="24" t="s">
        <v>87</v>
      </c>
      <c r="C59" s="24">
        <v>10591</v>
      </c>
      <c r="D59" s="41">
        <v>0.433</v>
      </c>
      <c r="E59" s="24" t="s">
        <v>23</v>
      </c>
      <c r="F59" s="24" t="s">
        <v>41</v>
      </c>
      <c r="G59" s="24" t="s">
        <v>23</v>
      </c>
      <c r="H59" s="24" t="s">
        <v>32</v>
      </c>
      <c r="I59" s="24" t="s">
        <v>23</v>
      </c>
      <c r="J59" s="24" t="s">
        <v>23</v>
      </c>
      <c r="K59" s="24" t="s">
        <v>23</v>
      </c>
      <c r="L59" s="31" t="s">
        <v>130</v>
      </c>
    </row>
    <row r="60" spans="1:12" customFormat="1" ht="30" x14ac:dyDescent="0.25">
      <c r="A60" s="54" t="s">
        <v>142</v>
      </c>
      <c r="B60" s="24" t="s">
        <v>96</v>
      </c>
      <c r="C60" s="24">
        <v>9021</v>
      </c>
      <c r="D60" s="41">
        <v>0.56799999999999995</v>
      </c>
      <c r="E60" s="24" t="s">
        <v>98</v>
      </c>
      <c r="F60" s="24" t="s">
        <v>41</v>
      </c>
      <c r="G60" s="24" t="s">
        <v>23</v>
      </c>
      <c r="H60" s="24" t="s">
        <v>23</v>
      </c>
      <c r="I60" s="24" t="s">
        <v>47</v>
      </c>
      <c r="J60" s="24" t="s">
        <v>97</v>
      </c>
      <c r="K60" s="42" t="s">
        <v>23</v>
      </c>
      <c r="L60" s="31" t="s">
        <v>130</v>
      </c>
    </row>
    <row r="61" spans="1:12" customFormat="1" x14ac:dyDescent="0.25">
      <c r="A61" s="54" t="s">
        <v>142</v>
      </c>
      <c r="B61" s="24" t="s">
        <v>40</v>
      </c>
      <c r="C61" s="24">
        <v>9024</v>
      </c>
      <c r="D61" s="41">
        <v>0.47399999999999998</v>
      </c>
      <c r="E61" s="24" t="s">
        <v>23</v>
      </c>
      <c r="F61" s="24" t="s">
        <v>41</v>
      </c>
      <c r="G61" s="24" t="s">
        <v>23</v>
      </c>
      <c r="H61" s="24" t="s">
        <v>32</v>
      </c>
      <c r="I61" s="24" t="s">
        <v>23</v>
      </c>
      <c r="J61" s="24" t="s">
        <v>52</v>
      </c>
      <c r="K61" s="24" t="s">
        <v>23</v>
      </c>
      <c r="L61" s="31" t="s">
        <v>130</v>
      </c>
    </row>
    <row r="62" spans="1:12" customFormat="1" ht="13.9" customHeight="1" x14ac:dyDescent="0.25">
      <c r="A62" s="54" t="s">
        <v>142</v>
      </c>
      <c r="B62" s="24" t="s">
        <v>167</v>
      </c>
      <c r="C62" s="24">
        <v>10743</v>
      </c>
      <c r="D62" s="41">
        <v>0.35099999999999998</v>
      </c>
      <c r="E62" s="24">
        <v>2</v>
      </c>
      <c r="F62" s="24" t="s">
        <v>84</v>
      </c>
      <c r="G62" s="24" t="s">
        <v>23</v>
      </c>
      <c r="H62" s="24" t="s">
        <v>32</v>
      </c>
      <c r="I62" s="24" t="s">
        <v>23</v>
      </c>
      <c r="J62" s="24" t="s">
        <v>85</v>
      </c>
      <c r="K62" s="24" t="s">
        <v>23</v>
      </c>
      <c r="L62" s="31" t="s">
        <v>86</v>
      </c>
    </row>
    <row r="63" spans="1:12" customFormat="1" ht="13.9" customHeight="1" x14ac:dyDescent="0.25">
      <c r="A63" s="54" t="s">
        <v>142</v>
      </c>
      <c r="B63" s="24" t="s">
        <v>168</v>
      </c>
      <c r="C63" s="24">
        <v>10739</v>
      </c>
      <c r="D63" s="41">
        <v>0.35699999999999998</v>
      </c>
      <c r="E63" s="24">
        <v>4</v>
      </c>
      <c r="F63" s="24" t="s">
        <v>84</v>
      </c>
      <c r="G63" s="24" t="s">
        <v>23</v>
      </c>
      <c r="H63" s="24" t="s">
        <v>32</v>
      </c>
      <c r="I63" s="24" t="s">
        <v>23</v>
      </c>
      <c r="J63" s="24" t="s">
        <v>85</v>
      </c>
      <c r="K63" s="24" t="s">
        <v>23</v>
      </c>
      <c r="L63" s="31" t="s">
        <v>86</v>
      </c>
    </row>
    <row r="64" spans="1:12" customFormat="1" ht="30" x14ac:dyDescent="0.25">
      <c r="A64" s="54" t="s">
        <v>142</v>
      </c>
      <c r="B64" s="24" t="s">
        <v>44</v>
      </c>
      <c r="C64" s="24">
        <v>11135</v>
      </c>
      <c r="D64" s="41">
        <v>0.38</v>
      </c>
      <c r="E64" s="24">
        <v>4</v>
      </c>
      <c r="F64" s="24" t="s">
        <v>84</v>
      </c>
      <c r="G64" s="24" t="s">
        <v>23</v>
      </c>
      <c r="H64" s="24" t="s">
        <v>32</v>
      </c>
      <c r="I64" s="24" t="s">
        <v>47</v>
      </c>
      <c r="J64" s="24" t="s">
        <v>23</v>
      </c>
      <c r="K64" s="24" t="s">
        <v>23</v>
      </c>
      <c r="L64" s="31" t="s">
        <v>48</v>
      </c>
    </row>
    <row r="65" spans="1:12" customFormat="1" ht="30" x14ac:dyDescent="0.25">
      <c r="A65" s="54" t="s">
        <v>142</v>
      </c>
      <c r="B65" s="24" t="s">
        <v>71</v>
      </c>
      <c r="C65" s="24">
        <v>175</v>
      </c>
      <c r="D65" s="41">
        <v>0.46</v>
      </c>
      <c r="E65" s="24" t="s">
        <v>23</v>
      </c>
      <c r="F65" s="24" t="s">
        <v>41</v>
      </c>
      <c r="G65" s="24" t="s">
        <v>23</v>
      </c>
      <c r="H65" s="24" t="s">
        <v>32</v>
      </c>
      <c r="I65" s="24" t="s">
        <v>50</v>
      </c>
      <c r="J65" s="24" t="s">
        <v>73</v>
      </c>
      <c r="K65" s="24" t="s">
        <v>23</v>
      </c>
      <c r="L65" s="31" t="s">
        <v>72</v>
      </c>
    </row>
    <row r="66" spans="1:12" customFormat="1" ht="29.25" x14ac:dyDescent="0.25">
      <c r="A66" s="58"/>
      <c r="B66" s="59" t="s">
        <v>18</v>
      </c>
      <c r="C66" s="59" t="s">
        <v>9</v>
      </c>
      <c r="D66" s="60" t="s">
        <v>20</v>
      </c>
      <c r="E66" s="59" t="s">
        <v>137</v>
      </c>
      <c r="F66" s="59" t="s">
        <v>19</v>
      </c>
      <c r="G66" s="59" t="s">
        <v>1</v>
      </c>
      <c r="H66" s="59" t="s">
        <v>24</v>
      </c>
      <c r="I66" s="59" t="s">
        <v>26</v>
      </c>
      <c r="J66" s="59" t="s">
        <v>27</v>
      </c>
      <c r="K66" s="59" t="s">
        <v>28</v>
      </c>
      <c r="L66" s="61" t="s">
        <v>21</v>
      </c>
    </row>
    <row r="67" spans="1:12" customFormat="1" x14ac:dyDescent="0.25">
      <c r="A67" s="54" t="s">
        <v>143</v>
      </c>
      <c r="B67" s="24" t="s">
        <v>43</v>
      </c>
      <c r="C67" s="24">
        <v>5244</v>
      </c>
      <c r="D67" s="41">
        <v>0.35</v>
      </c>
      <c r="E67" s="24" t="s">
        <v>23</v>
      </c>
      <c r="F67" s="24" t="s">
        <v>41</v>
      </c>
      <c r="G67" s="24" t="s">
        <v>23</v>
      </c>
      <c r="H67" s="24" t="s">
        <v>32</v>
      </c>
      <c r="I67" s="24" t="s">
        <v>23</v>
      </c>
      <c r="J67" s="24" t="s">
        <v>23</v>
      </c>
      <c r="K67" s="24" t="s">
        <v>23</v>
      </c>
      <c r="L67" s="31" t="s">
        <v>33</v>
      </c>
    </row>
    <row r="68" spans="1:12" customFormat="1" x14ac:dyDescent="0.25">
      <c r="A68" s="54" t="s">
        <v>143</v>
      </c>
      <c r="B68" s="24" t="s">
        <v>88</v>
      </c>
      <c r="C68" s="24">
        <v>8790</v>
      </c>
      <c r="D68" s="41">
        <v>8.7999999999999995E-2</v>
      </c>
      <c r="E68" s="42" t="s">
        <v>136</v>
      </c>
      <c r="F68" s="24" t="s">
        <v>41</v>
      </c>
      <c r="G68" s="24" t="s">
        <v>23</v>
      </c>
      <c r="H68" s="24" t="s">
        <v>23</v>
      </c>
      <c r="I68" s="24" t="s">
        <v>89</v>
      </c>
      <c r="J68" s="24" t="s">
        <v>90</v>
      </c>
      <c r="K68" s="24">
        <v>4</v>
      </c>
      <c r="L68" s="31" t="s">
        <v>91</v>
      </c>
    </row>
    <row r="69" spans="1:12" customFormat="1" x14ac:dyDescent="0.25">
      <c r="A69" s="54" t="s">
        <v>143</v>
      </c>
      <c r="B69" s="24" t="s">
        <v>92</v>
      </c>
      <c r="C69" s="24">
        <v>4123</v>
      </c>
      <c r="D69" s="41">
        <v>0.4</v>
      </c>
      <c r="E69" s="42" t="s">
        <v>23</v>
      </c>
      <c r="F69" s="24" t="s">
        <v>41</v>
      </c>
      <c r="G69" s="24" t="s">
        <v>23</v>
      </c>
      <c r="H69" s="24" t="s">
        <v>32</v>
      </c>
      <c r="I69" s="24" t="s">
        <v>23</v>
      </c>
      <c r="J69" s="24" t="s">
        <v>23</v>
      </c>
      <c r="K69" s="24" t="s">
        <v>29</v>
      </c>
      <c r="L69" s="31"/>
    </row>
    <row r="70" spans="1:12" customFormat="1" x14ac:dyDescent="0.25">
      <c r="A70" s="54" t="s">
        <v>143</v>
      </c>
      <c r="B70" s="24" t="s">
        <v>93</v>
      </c>
      <c r="C70" s="24">
        <v>436</v>
      </c>
      <c r="D70" s="41">
        <v>0.42</v>
      </c>
      <c r="E70" s="42" t="s">
        <v>23</v>
      </c>
      <c r="F70" s="24" t="s">
        <v>94</v>
      </c>
      <c r="G70" s="24" t="s">
        <v>95</v>
      </c>
      <c r="H70" s="24" t="s">
        <v>23</v>
      </c>
      <c r="I70" s="24" t="s">
        <v>23</v>
      </c>
      <c r="J70" s="24" t="s">
        <v>23</v>
      </c>
      <c r="K70" s="24" t="s">
        <v>23</v>
      </c>
      <c r="L70" s="31"/>
    </row>
    <row r="71" spans="1:12" customFormat="1" ht="30.75" thickBot="1" x14ac:dyDescent="0.3">
      <c r="A71" s="57" t="s">
        <v>143</v>
      </c>
      <c r="B71" s="36" t="s">
        <v>102</v>
      </c>
      <c r="C71" s="36">
        <v>9918</v>
      </c>
      <c r="D71" s="44">
        <v>0.13</v>
      </c>
      <c r="E71" s="45" t="s">
        <v>23</v>
      </c>
      <c r="F71" s="36" t="s">
        <v>41</v>
      </c>
      <c r="G71" s="36" t="s">
        <v>23</v>
      </c>
      <c r="H71" s="36" t="s">
        <v>32</v>
      </c>
      <c r="I71" s="36" t="s">
        <v>23</v>
      </c>
      <c r="J71" s="36" t="s">
        <v>23</v>
      </c>
      <c r="K71" s="36" t="s">
        <v>23</v>
      </c>
      <c r="L71" s="37"/>
    </row>
    <row r="72" spans="1:12" x14ac:dyDescent="0.25">
      <c r="B72" s="48"/>
    </row>
    <row r="73" spans="1:12" x14ac:dyDescent="0.25">
      <c r="B73" s="5" t="s">
        <v>188</v>
      </c>
    </row>
  </sheetData>
  <sheetProtection algorithmName="SHA-512" hashValue="HGAKU/vnArX6TNgDlplc7+jiI2s3xTVTI2u3g2ZH3RPJTOQhYs0xbA73YIX1WDW1mxRzZRGgyrl6v7Db2Y4Rcg==" saltValue="3zFPls0aa1EtUfzv7w0DVQ==" spinCount="100000" sheet="1" formatCells="0" formatColumns="0" formatRows="0" insertColumns="0" insertRows="0" insertHyperlinks="0" deleteColumns="0" deleteRows="0" sort="0" autoFilter="0" pivotTables="0"/>
  <pageMargins left="0.7" right="0.7" top="0.75" bottom="0.75" header="0.3" footer="0.3"/>
  <pageSetup paperSize="3" scale="77" orientation="landscape" horizontalDpi="1200" verticalDpi="1200" r:id="rId1"/>
  <colBreaks count="1" manualBreakCount="1">
    <brk id="12"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M D A A B Q S w M E F A A C A A g A i H R j W / l h B / S j A A A A 9 g A A A B I A H A B D b 2 5 m a W c v U G F j a 2 F n Z S 5 4 b W w g o h g A K K A U A A A A A A A A A A A A A A A A A A A A A A A A A A A A h Y + x D o I w F E V / h X S n L e h A y K M M r p K Y E I 1 r U y o 2 w s P Q Y v k 3 B z / J X x C j q J v j P f c M 9 9 6 v N 8 j H t g k u u r e m w 4 x E l J N A o + o q g 3 V G B n c I E 5 I L 2 E h 1 k r U O J h l t O t o q I 0 f n z i l j 3 n v q F 7 T r a x Z z H r F 9 s S 7 V U b e S f G T z X w 4 N W i d R a S J g 9 x o j Y h o t E x r z a R O w G U J h 8 C v E U / d s f y C s h s Y N v R Y a w 2 0 J b I 7 A 3 h / E A 1 B L A w Q U A A I A C A C I d G N b 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i H R j W y i K R 7 g O A A A A E Q A A A B M A H A B G b 3 J t d W x h c y 9 T Z W N 0 a W 9 u M S 5 t I K I Y A C i g F A A A A A A A A A A A A A A A A A A A A A A A A A A A A C t O T S 7 J z M 9 T C I b Q h t Y A U E s B A i 0 A F A A C A A g A i H R j W / l h B / S j A A A A 9 g A A A B I A A A A A A A A A A A A A A A A A A A A A A E N v b m Z p Z y 9 Q Y W N r Y W d l L n h t b F B L A Q I t A B Q A A g A I A I h 0 Y 1 s P y u m r p A A A A O k A A A A T A A A A A A A A A A A A A A A A A O 8 A A A B b Q 2 9 u d G V u d F 9 U e X B l c 1 0 u e G 1 s U E s B A i 0 A F A A C A A g A i H R j W y 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C 7 d g 5 6 v R c J F u U o w D B i K i 7 Q A A A A A A g A A A A A A E G Y A A A A B A A A g A A A A T d j a g z + O b S V X e t v B w / l C S B d Y H F T q Q Q k I Z W A V P c k y p I g A A A A A D o A A A A A C A A A g A A A A 8 S e h v W I A S N g d o n i F l 7 p + j P C a 8 q s V S Q O q A 9 c M O / x / 7 4 p Q A A A A k T I x m H h Y i b r H 4 p 5 O t 7 m P o 4 + v p p Y R v D E V N j Q C n f a 6 4 7 n V V f L j f 1 c a Q f K C h G R H l R c h 1 t 0 5 4 Z M A y h k h L x l y m 3 T x j o h A 9 3 m T A R o p 8 C Y M T Q o C W b 1 A A A A A P Y K X L y e a 1 B A P V R S M p I O h A H h p u / v W 3 + k B o 9 K q Z 1 d / Y / / b n j w J P F A c M i d R m L 8 5 1 p C h H 2 W 5 Y P + g a Z + i C B T L r C C 0 j Q = = < / D a t a M a s h u p > 
</file>

<file path=customXml/itemProps1.xml><?xml version="1.0" encoding="utf-8"?>
<ds:datastoreItem xmlns:ds="http://schemas.openxmlformats.org/officeDocument/2006/customXml" ds:itemID="{03E9DBE5-5E0C-4A96-B14E-B2F08CA6C67E}">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Worksheets</vt:lpstr>
      </vt:variant>
      <vt:variant>
        <vt:i4>3</vt:i4>
      </vt:variant>
      <vt:variant>
        <vt:lpstr>Named Ranges</vt:lpstr>
      </vt:variant>
      <vt:variant>
        <vt:i4>14</vt:i4>
      </vt:variant>
    </vt:vector>
  </HeadingPairs>
  <TitlesOfParts>
    <vt:vector size="17" baseType="lpstr">
      <vt:lpstr>Application Sheet</vt:lpstr>
      <vt:lpstr>Combined CMF Listing</vt:lpstr>
      <vt:lpstr>Drop Down</vt:lpstr>
      <vt:lpstr>CrashDataSource</vt:lpstr>
      <vt:lpstr>INSTALL_RECTANGULAR_RAPID_FLASHING_BEACON__RRFB</vt:lpstr>
      <vt:lpstr>Intersection</vt:lpstr>
      <vt:lpstr>Ped\Bike_Intersection</vt:lpstr>
      <vt:lpstr>Ped\Bike_Section</vt:lpstr>
      <vt:lpstr>Ped_Bike___Section</vt:lpstr>
      <vt:lpstr>PedBikeIntersection</vt:lpstr>
      <vt:lpstr>PedBikeSection</vt:lpstr>
      <vt:lpstr>'Application Sheet'!Print_Area</vt:lpstr>
      <vt:lpstr>'Combined CMF Listing'!Print_Area</vt:lpstr>
      <vt:lpstr>'Drop Down'!Print_Area</vt:lpstr>
      <vt:lpstr>'Combined CMF Listing'!Print_Titles</vt:lpstr>
      <vt:lpstr>SafetyProjectType</vt:lpstr>
      <vt:lpstr>Section</vt:lpstr>
    </vt:vector>
  </TitlesOfParts>
  <Manager/>
  <Company>Mississippi Department of Transportation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Thomas, Mark B</dc:creator>
  <cp:keywords/>
  <dc:description/>
  <cp:lastModifiedBy>Lesley Callender</cp:lastModifiedBy>
  <cp:lastPrinted>2023-11-16T20:24:21Z</cp:lastPrinted>
  <dcterms:created xsi:type="dcterms:W3CDTF">2023-09-21T21:19:24Z</dcterms:created>
  <dcterms:modified xsi:type="dcterms:W3CDTF">2025-11-14T15:04:28Z</dcterms:modified>
  <cp:category/>
</cp:coreProperties>
</file>